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xl/tables/table6.xml" ContentType="application/vnd.openxmlformats-officedocument.spreadsheetml.table+xml"/>
  <Override PartName="/xl/tables/table7.xml" ContentType="application/vnd.openxmlformats-officedocument.spreadsheetml.table+xml"/>
  <Override PartName="/xl/tables/table8.xml" ContentType="application/vnd.openxmlformats-officedocument.spreadsheetml.table+xml"/>
  <Override PartName="/xl/tables/table9.xml" ContentType="application/vnd.openxmlformats-officedocument.spreadsheetml.table+xml"/>
  <Override PartName="/xl/tables/table10.xml" ContentType="application/vnd.openxmlformats-officedocument.spreadsheetml.table+xml"/>
  <Override PartName="/xl/tables/table11.xml" ContentType="application/vnd.openxmlformats-officedocument.spreadsheetml.table+xml"/>
  <Override PartName="/xl/tables/table12.xml" ContentType="application/vnd.openxmlformats-officedocument.spreadsheetml.table+xml"/>
  <Override PartName="/xl/tables/table13.xml" ContentType="application/vnd.openxmlformats-officedocument.spreadsheetml.table+xml"/>
  <Override PartName="/xl/tables/table14.xml" ContentType="application/vnd.openxmlformats-officedocument.spreadsheetml.table+xml"/>
  <Override PartName="/xl/tables/table15.xml" ContentType="application/vnd.openxmlformats-officedocument.spreadsheetml.table+xml"/>
  <Override PartName="/xl/tables/table16.xml" ContentType="application/vnd.openxmlformats-officedocument.spreadsheetml.table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 codeName="ThisWorkbook" hidePivotFieldList="1"/>
  <mc:AlternateContent xmlns:mc="http://schemas.openxmlformats.org/markup-compatibility/2006">
    <mc:Choice Requires="x15">
      <x15ac:absPath xmlns:x15ac="http://schemas.microsoft.com/office/spreadsheetml/2010/11/ac" url="C:\Users\ASUS\Desktop\Portafolio\Bodycan\"/>
    </mc:Choice>
  </mc:AlternateContent>
  <xr:revisionPtr revIDLastSave="0" documentId="8_{7538B7FF-724E-486F-9DCA-0517F021237D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tro" sheetId="6" r:id="rId1"/>
    <sheet name="REGISTRO" sheetId="7" r:id="rId2"/>
    <sheet name="VENTAS" sheetId="9" r:id="rId3"/>
    <sheet name="INVENTARIO" sheetId="2" r:id="rId4"/>
  </sheets>
  <definedNames>
    <definedName name="_xlnm._FilterDatabase" localSheetId="3" hidden="1">INVENTARIO!$S$2:$Y$322</definedName>
    <definedName name="_xlnm._FilterDatabase" localSheetId="1" hidden="1">REGISTRO!#REF!</definedName>
  </definedNames>
  <calcPr calcId="191029"/>
</workbook>
</file>

<file path=xl/calcChain.xml><?xml version="1.0" encoding="utf-8"?>
<calcChain xmlns="http://schemas.openxmlformats.org/spreadsheetml/2006/main">
  <c r="AC5" i="7" l="1"/>
  <c r="K4" i="9"/>
  <c r="L487" i="2" s="1"/>
  <c r="L4" i="9"/>
  <c r="S344" i="2"/>
  <c r="S343" i="2"/>
  <c r="S342" i="2"/>
  <c r="S341" i="2"/>
  <c r="S340" i="2"/>
  <c r="S339" i="2"/>
  <c r="S338" i="2"/>
  <c r="S337" i="2"/>
  <c r="S336" i="2"/>
  <c r="S335" i="2"/>
  <c r="S334" i="2"/>
  <c r="S333" i="2"/>
  <c r="S332" i="2"/>
  <c r="S331" i="2"/>
  <c r="S330" i="2"/>
  <c r="S329" i="2"/>
  <c r="S328" i="2"/>
  <c r="S326" i="2"/>
  <c r="S325" i="2"/>
  <c r="S322" i="2"/>
  <c r="S321" i="2"/>
  <c r="S320" i="2"/>
  <c r="S319" i="2"/>
  <c r="S318" i="2"/>
  <c r="S317" i="2"/>
  <c r="S316" i="2"/>
  <c r="S315" i="2"/>
  <c r="S314" i="2"/>
  <c r="S313" i="2"/>
  <c r="S312" i="2"/>
  <c r="S311" i="2"/>
  <c r="S310" i="2"/>
  <c r="S309" i="2"/>
  <c r="S308" i="2"/>
  <c r="S307" i="2"/>
  <c r="S306" i="2"/>
  <c r="S305" i="2"/>
  <c r="S304" i="2"/>
  <c r="S303" i="2"/>
  <c r="S302" i="2"/>
  <c r="S301" i="2"/>
  <c r="S300" i="2"/>
  <c r="S299" i="2"/>
  <c r="S298" i="2"/>
  <c r="S297" i="2"/>
  <c r="S296" i="2"/>
  <c r="S295" i="2"/>
  <c r="S294" i="2"/>
  <c r="S293" i="2"/>
  <c r="S292" i="2"/>
  <c r="S291" i="2"/>
  <c r="S290" i="2"/>
  <c r="S289" i="2"/>
  <c r="S288" i="2"/>
  <c r="S287" i="2"/>
  <c r="S286" i="2"/>
  <c r="S285" i="2"/>
  <c r="S284" i="2"/>
  <c r="S283" i="2"/>
  <c r="S282" i="2"/>
  <c r="S281" i="2"/>
  <c r="S280" i="2"/>
  <c r="S279" i="2"/>
  <c r="S278" i="2"/>
  <c r="S277" i="2"/>
  <c r="S276" i="2"/>
  <c r="S275" i="2"/>
  <c r="S274" i="2"/>
  <c r="S273" i="2"/>
  <c r="S272" i="2"/>
  <c r="S271" i="2"/>
  <c r="S270" i="2"/>
  <c r="S269" i="2"/>
  <c r="S268" i="2"/>
  <c r="S267" i="2"/>
  <c r="S266" i="2"/>
  <c r="S265" i="2"/>
  <c r="S264" i="2"/>
  <c r="S263" i="2"/>
  <c r="S262" i="2"/>
  <c r="S261" i="2"/>
  <c r="S260" i="2"/>
  <c r="S259" i="2"/>
  <c r="S258" i="2"/>
  <c r="S257" i="2"/>
  <c r="S256" i="2"/>
  <c r="S255" i="2"/>
  <c r="S254" i="2"/>
  <c r="S253" i="2"/>
  <c r="S252" i="2"/>
  <c r="S251" i="2"/>
  <c r="S250" i="2"/>
  <c r="S249" i="2"/>
  <c r="S248" i="2"/>
  <c r="S247" i="2"/>
  <c r="S246" i="2"/>
  <c r="S245" i="2"/>
  <c r="S244" i="2"/>
  <c r="S243" i="2"/>
  <c r="S242" i="2"/>
  <c r="S241" i="2"/>
  <c r="S240" i="2"/>
  <c r="S239" i="2"/>
  <c r="S238" i="2"/>
  <c r="S237" i="2"/>
  <c r="S236" i="2"/>
  <c r="S235" i="2"/>
  <c r="S234" i="2"/>
  <c r="S233" i="2"/>
  <c r="S232" i="2"/>
  <c r="S231" i="2"/>
  <c r="S230" i="2"/>
  <c r="S229" i="2"/>
  <c r="S228" i="2"/>
  <c r="S227" i="2"/>
  <c r="S226" i="2"/>
  <c r="S225" i="2"/>
  <c r="S224" i="2"/>
  <c r="S223" i="2"/>
  <c r="S222" i="2"/>
  <c r="S221" i="2"/>
  <c r="S220" i="2"/>
  <c r="S219" i="2"/>
  <c r="S218" i="2"/>
  <c r="S217" i="2"/>
  <c r="S216" i="2"/>
  <c r="S215" i="2"/>
  <c r="S214" i="2"/>
  <c r="S213" i="2"/>
  <c r="S212" i="2"/>
  <c r="S211" i="2"/>
  <c r="S210" i="2"/>
  <c r="S209" i="2"/>
  <c r="S208" i="2"/>
  <c r="S207" i="2"/>
  <c r="S206" i="2"/>
  <c r="S205" i="2"/>
  <c r="S204" i="2"/>
  <c r="S203" i="2"/>
  <c r="S202" i="2"/>
  <c r="S201" i="2"/>
  <c r="S200" i="2"/>
  <c r="S199" i="2"/>
  <c r="S198" i="2"/>
  <c r="S197" i="2"/>
  <c r="S196" i="2"/>
  <c r="S195" i="2"/>
  <c r="S194" i="2"/>
  <c r="S193" i="2"/>
  <c r="S192" i="2"/>
  <c r="S191" i="2"/>
  <c r="S190" i="2"/>
  <c r="S189" i="2"/>
  <c r="S188" i="2"/>
  <c r="S187" i="2"/>
  <c r="S186" i="2"/>
  <c r="S185" i="2"/>
  <c r="S184" i="2"/>
  <c r="S183" i="2"/>
  <c r="S182" i="2"/>
  <c r="S181" i="2"/>
  <c r="S180" i="2"/>
  <c r="S179" i="2"/>
  <c r="S178" i="2"/>
  <c r="S177" i="2"/>
  <c r="S176" i="2"/>
  <c r="S175" i="2"/>
  <c r="S174" i="2"/>
  <c r="S173" i="2"/>
  <c r="S172" i="2"/>
  <c r="S171" i="2"/>
  <c r="S170" i="2"/>
  <c r="S169" i="2"/>
  <c r="S168" i="2"/>
  <c r="S167" i="2"/>
  <c r="S166" i="2"/>
  <c r="S165" i="2"/>
  <c r="S164" i="2"/>
  <c r="S163" i="2"/>
  <c r="S162" i="2"/>
  <c r="S161" i="2"/>
  <c r="S160" i="2"/>
  <c r="S159" i="2"/>
  <c r="S158" i="2"/>
  <c r="S157" i="2"/>
  <c r="S156" i="2"/>
  <c r="S155" i="2"/>
  <c r="S154" i="2"/>
  <c r="S153" i="2"/>
  <c r="S152" i="2"/>
  <c r="S151" i="2"/>
  <c r="S150" i="2"/>
  <c r="S149" i="2"/>
  <c r="S148" i="2"/>
  <c r="S147" i="2"/>
  <c r="S146" i="2"/>
  <c r="S145" i="2"/>
  <c r="S144" i="2"/>
  <c r="S143" i="2"/>
  <c r="S142" i="2"/>
  <c r="S141" i="2"/>
  <c r="S140" i="2"/>
  <c r="S139" i="2"/>
  <c r="S138" i="2"/>
  <c r="S137" i="2"/>
  <c r="S136" i="2"/>
  <c r="S135" i="2"/>
  <c r="S134" i="2"/>
  <c r="S133" i="2"/>
  <c r="S132" i="2"/>
  <c r="S131" i="2"/>
  <c r="S130" i="2"/>
  <c r="S129" i="2"/>
  <c r="S128" i="2"/>
  <c r="S127" i="2"/>
  <c r="S126" i="2"/>
  <c r="S125" i="2"/>
  <c r="S124" i="2"/>
  <c r="S123" i="2"/>
  <c r="S122" i="2"/>
  <c r="S121" i="2"/>
  <c r="S120" i="2"/>
  <c r="S119" i="2"/>
  <c r="S118" i="2"/>
  <c r="S117" i="2"/>
  <c r="S116" i="2"/>
  <c r="S115" i="2"/>
  <c r="S114" i="2"/>
  <c r="S113" i="2"/>
  <c r="S112" i="2"/>
  <c r="S111" i="2"/>
  <c r="S110" i="2"/>
  <c r="S109" i="2"/>
  <c r="S108" i="2"/>
  <c r="S107" i="2"/>
  <c r="S106" i="2"/>
  <c r="S105" i="2"/>
  <c r="S104" i="2"/>
  <c r="S103" i="2"/>
  <c r="S102" i="2"/>
  <c r="S101" i="2"/>
  <c r="S100" i="2"/>
  <c r="S99" i="2"/>
  <c r="S98" i="2"/>
  <c r="S97" i="2"/>
  <c r="S96" i="2"/>
  <c r="S95" i="2"/>
  <c r="S94" i="2"/>
  <c r="S93" i="2"/>
  <c r="S92" i="2"/>
  <c r="S91" i="2"/>
  <c r="S90" i="2"/>
  <c r="S89" i="2"/>
  <c r="S88" i="2"/>
  <c r="S87" i="2"/>
  <c r="S86" i="2"/>
  <c r="S85" i="2"/>
  <c r="S84" i="2"/>
  <c r="S83" i="2"/>
  <c r="S82" i="2"/>
  <c r="S81" i="2"/>
  <c r="S80" i="2"/>
  <c r="S79" i="2"/>
  <c r="S78" i="2"/>
  <c r="S77" i="2"/>
  <c r="S76" i="2"/>
  <c r="S75" i="2"/>
  <c r="S74" i="2"/>
  <c r="S73" i="2"/>
  <c r="S72" i="2"/>
  <c r="S71" i="2"/>
  <c r="S70" i="2"/>
  <c r="S69" i="2"/>
  <c r="S68" i="2"/>
  <c r="S67" i="2"/>
  <c r="S66" i="2"/>
  <c r="S65" i="2"/>
  <c r="S64" i="2"/>
  <c r="S63" i="2"/>
  <c r="S62" i="2"/>
  <c r="S61" i="2"/>
  <c r="S60" i="2"/>
  <c r="S59" i="2"/>
  <c r="S58" i="2"/>
  <c r="S57" i="2"/>
  <c r="S56" i="2"/>
  <c r="S55" i="2"/>
  <c r="S54" i="2"/>
  <c r="S53" i="2"/>
  <c r="S52" i="2"/>
  <c r="S51" i="2"/>
  <c r="S50" i="2"/>
  <c r="S49" i="2"/>
  <c r="S48" i="2"/>
  <c r="S47" i="2"/>
  <c r="S46" i="2"/>
  <c r="S45" i="2"/>
  <c r="S44" i="2"/>
  <c r="S43" i="2"/>
  <c r="S42" i="2"/>
  <c r="S41" i="2"/>
  <c r="S40" i="2"/>
  <c r="S39" i="2"/>
  <c r="S38" i="2"/>
  <c r="S37" i="2"/>
  <c r="S36" i="2"/>
  <c r="S35" i="2"/>
  <c r="S34" i="2"/>
  <c r="S33" i="2"/>
  <c r="S32" i="2"/>
  <c r="S31" i="2"/>
  <c r="S30" i="2"/>
  <c r="S29" i="2"/>
  <c r="S28" i="2"/>
  <c r="S27" i="2"/>
  <c r="S26" i="2"/>
  <c r="S25" i="2"/>
  <c r="S24" i="2"/>
  <c r="S23" i="2"/>
  <c r="S22" i="2"/>
  <c r="S21" i="2"/>
  <c r="S20" i="2"/>
  <c r="S19" i="2"/>
  <c r="S18" i="2"/>
  <c r="S17" i="2"/>
  <c r="S16" i="2"/>
  <c r="S15" i="2"/>
  <c r="S14" i="2"/>
  <c r="S13" i="2"/>
  <c r="S491" i="2"/>
  <c r="S490" i="2"/>
  <c r="S489" i="2"/>
  <c r="S488" i="2"/>
  <c r="S486" i="2"/>
  <c r="S485" i="2"/>
  <c r="S487" i="2"/>
  <c r="S483" i="2"/>
  <c r="S482" i="2"/>
  <c r="S484" i="2"/>
  <c r="S481" i="2"/>
  <c r="S480" i="2"/>
  <c r="S479" i="2"/>
  <c r="S477" i="2"/>
  <c r="S475" i="2"/>
  <c r="S478" i="2"/>
  <c r="S473" i="2"/>
  <c r="S476" i="2"/>
  <c r="S472" i="2"/>
  <c r="S471" i="2"/>
  <c r="S474" i="2"/>
  <c r="S469" i="2"/>
  <c r="S467" i="2"/>
  <c r="S470" i="2"/>
  <c r="S465" i="2"/>
  <c r="S468" i="2"/>
  <c r="S464" i="2"/>
  <c r="S463" i="2"/>
  <c r="S466" i="2"/>
  <c r="S461" i="2"/>
  <c r="S459" i="2"/>
  <c r="S462" i="2"/>
  <c r="S457" i="2"/>
  <c r="S460" i="2"/>
  <c r="S456" i="2"/>
  <c r="S455" i="2"/>
  <c r="S458" i="2"/>
  <c r="S453" i="2"/>
  <c r="S451" i="2"/>
  <c r="S454" i="2"/>
  <c r="S449" i="2"/>
  <c r="S452" i="2"/>
  <c r="S432" i="2"/>
  <c r="S447" i="2"/>
  <c r="S445" i="2"/>
  <c r="S448" i="2"/>
  <c r="S443" i="2"/>
  <c r="S446" i="2"/>
  <c r="S442" i="2"/>
  <c r="S441" i="2"/>
  <c r="S444" i="2"/>
  <c r="S439" i="2"/>
  <c r="S437" i="2"/>
  <c r="S440" i="2"/>
  <c r="S435" i="2"/>
  <c r="S438" i="2"/>
  <c r="S434" i="2"/>
  <c r="S433" i="2"/>
  <c r="S436" i="2"/>
  <c r="S423" i="2"/>
  <c r="S430" i="2"/>
  <c r="S428" i="2"/>
  <c r="S431" i="2"/>
  <c r="S426" i="2"/>
  <c r="S429" i="2"/>
  <c r="S425" i="2"/>
  <c r="S424" i="2"/>
  <c r="S427" i="2"/>
  <c r="S450" i="2"/>
  <c r="S421" i="2"/>
  <c r="S419" i="2"/>
  <c r="S422" i="2"/>
  <c r="S417" i="2"/>
  <c r="S420" i="2"/>
  <c r="S408" i="2"/>
  <c r="S415" i="2"/>
  <c r="S413" i="2"/>
  <c r="S416" i="2"/>
  <c r="S411" i="2"/>
  <c r="S414" i="2"/>
  <c r="S410" i="2"/>
  <c r="S409" i="2"/>
  <c r="S412" i="2"/>
  <c r="S407" i="2"/>
  <c r="S418" i="2"/>
  <c r="S405" i="2"/>
  <c r="S403" i="2"/>
  <c r="S406" i="2"/>
  <c r="S401" i="2"/>
  <c r="S404" i="2"/>
  <c r="S400" i="2"/>
  <c r="S399" i="2"/>
  <c r="S402" i="2"/>
  <c r="S397" i="2"/>
  <c r="S395" i="2"/>
  <c r="S398" i="2"/>
  <c r="S393" i="2"/>
  <c r="S396" i="2"/>
  <c r="S392" i="2"/>
  <c r="S391" i="2"/>
  <c r="S394" i="2"/>
  <c r="S389" i="2"/>
  <c r="S387" i="2"/>
  <c r="S390" i="2"/>
  <c r="S385" i="2"/>
  <c r="S388" i="2"/>
  <c r="S384" i="2"/>
  <c r="S383" i="2"/>
  <c r="S386" i="2"/>
  <c r="S381" i="2"/>
  <c r="S379" i="2"/>
  <c r="S382" i="2"/>
  <c r="S377" i="2"/>
  <c r="S380" i="2"/>
  <c r="S376" i="2"/>
  <c r="S375" i="2"/>
  <c r="S378" i="2"/>
  <c r="S373" i="2"/>
  <c r="S371" i="2"/>
  <c r="S374" i="2"/>
  <c r="S369" i="2"/>
  <c r="S372" i="2"/>
  <c r="S368" i="2"/>
  <c r="S367" i="2"/>
  <c r="S370" i="2"/>
  <c r="S365" i="2"/>
  <c r="S363" i="2"/>
  <c r="S366" i="2"/>
  <c r="S361" i="2"/>
  <c r="S364" i="2"/>
  <c r="S360" i="2"/>
  <c r="S359" i="2"/>
  <c r="S362" i="2"/>
  <c r="S357" i="2"/>
  <c r="S355" i="2"/>
  <c r="S358" i="2"/>
  <c r="S353" i="2"/>
  <c r="S356" i="2"/>
  <c r="S352" i="2"/>
  <c r="S351" i="2"/>
  <c r="S354" i="2"/>
  <c r="S349" i="2"/>
  <c r="S347" i="2"/>
  <c r="S350" i="2"/>
  <c r="S348" i="2"/>
  <c r="S12" i="2"/>
  <c r="S11" i="2"/>
  <c r="S10" i="2"/>
  <c r="S6" i="2"/>
  <c r="S9" i="2"/>
  <c r="S4" i="2"/>
  <c r="S7" i="2"/>
  <c r="S8" i="2"/>
  <c r="S3" i="2"/>
  <c r="S5" i="2"/>
  <c r="C10" i="7" l="1"/>
  <c r="J233" i="2"/>
  <c r="J440" i="2"/>
  <c r="J442" i="2"/>
  <c r="K442" i="2" s="1"/>
  <c r="L201" i="2"/>
  <c r="J234" i="2"/>
  <c r="M234" i="2" s="1"/>
  <c r="J235" i="2"/>
  <c r="M235" i="2" s="1"/>
  <c r="J441" i="2"/>
  <c r="K441" i="2" s="1"/>
  <c r="J492" i="2"/>
  <c r="K492" i="2" s="1"/>
  <c r="L202" i="2"/>
  <c r="J439" i="2"/>
  <c r="L149" i="2"/>
  <c r="J491" i="2"/>
  <c r="L283" i="2"/>
  <c r="J155" i="2"/>
  <c r="M155" i="2" s="1"/>
  <c r="L291" i="2"/>
  <c r="J156" i="2"/>
  <c r="M156" i="2" s="1"/>
  <c r="L292" i="2"/>
  <c r="J216" i="2"/>
  <c r="L293" i="2"/>
  <c r="J29" i="2"/>
  <c r="L294" i="2"/>
  <c r="J292" i="2"/>
  <c r="M292" i="2" s="1"/>
  <c r="O292" i="2" s="1"/>
  <c r="L346" i="2"/>
  <c r="J293" i="2"/>
  <c r="M293" i="2" s="1"/>
  <c r="L347" i="2"/>
  <c r="J85" i="2"/>
  <c r="M85" i="2" s="1"/>
  <c r="L68" i="2"/>
  <c r="J86" i="2"/>
  <c r="M86" i="2" s="1"/>
  <c r="J311" i="2"/>
  <c r="M311" i="2" s="1"/>
  <c r="L373" i="2"/>
  <c r="L121" i="2"/>
  <c r="L139" i="2"/>
  <c r="J105" i="2"/>
  <c r="M105" i="2" s="1"/>
  <c r="J421" i="2"/>
  <c r="K421" i="2" s="1"/>
  <c r="L147" i="2"/>
  <c r="L456" i="2"/>
  <c r="J236" i="2"/>
  <c r="J493" i="2"/>
  <c r="J285" i="2"/>
  <c r="M285" i="2" s="1"/>
  <c r="J500" i="2"/>
  <c r="J36" i="2"/>
  <c r="M36" i="2" s="1"/>
  <c r="L59" i="2"/>
  <c r="J37" i="2"/>
  <c r="M37" i="2" s="1"/>
  <c r="L67" i="2"/>
  <c r="J294" i="2"/>
  <c r="M294" i="2" s="1"/>
  <c r="L372" i="2"/>
  <c r="L120" i="2"/>
  <c r="J87" i="2"/>
  <c r="M87" i="2" s="1"/>
  <c r="J312" i="2"/>
  <c r="M312" i="2" s="1"/>
  <c r="L374" i="2"/>
  <c r="J88" i="2"/>
  <c r="M88" i="2" s="1"/>
  <c r="J372" i="2"/>
  <c r="L375" i="2"/>
  <c r="J106" i="2"/>
  <c r="M106" i="2" s="1"/>
  <c r="J422" i="2"/>
  <c r="L148" i="2"/>
  <c r="L5" i="2"/>
  <c r="L427" i="2"/>
  <c r="L6" i="2"/>
  <c r="L435" i="2"/>
  <c r="J11" i="2"/>
  <c r="M11" i="2" s="1"/>
  <c r="J165" i="2"/>
  <c r="M165" i="2" s="1"/>
  <c r="J363" i="2"/>
  <c r="K363" i="2" s="1"/>
  <c r="L56" i="2"/>
  <c r="L229" i="2"/>
  <c r="L436" i="2"/>
  <c r="J157" i="2"/>
  <c r="M157" i="2" s="1"/>
  <c r="J361" i="2"/>
  <c r="L203" i="2"/>
  <c r="J164" i="2"/>
  <c r="M164" i="2" s="1"/>
  <c r="J362" i="2"/>
  <c r="K362" i="2" s="1"/>
  <c r="L211" i="2"/>
  <c r="J27" i="2"/>
  <c r="M27" i="2" s="1"/>
  <c r="J166" i="2"/>
  <c r="M166" i="2" s="1"/>
  <c r="J364" i="2"/>
  <c r="K364" i="2" s="1"/>
  <c r="L57" i="2"/>
  <c r="L230" i="2"/>
  <c r="L437" i="2"/>
  <c r="J28" i="2"/>
  <c r="M28" i="2" s="1"/>
  <c r="J215" i="2"/>
  <c r="M215" i="2" s="1"/>
  <c r="J365" i="2"/>
  <c r="K365" i="2" s="1"/>
  <c r="L58" i="2"/>
  <c r="L282" i="2"/>
  <c r="L455" i="2"/>
  <c r="J38" i="2"/>
  <c r="M38" i="2" s="1"/>
  <c r="J389" i="2"/>
  <c r="M389" i="2" s="1"/>
  <c r="L312" i="2"/>
  <c r="J108" i="2"/>
  <c r="M108" i="2" s="1"/>
  <c r="J444" i="2"/>
  <c r="M444" i="2" s="1"/>
  <c r="L313" i="2"/>
  <c r="J261" i="2"/>
  <c r="M261" i="2" s="1"/>
  <c r="J461" i="2"/>
  <c r="L314" i="2"/>
  <c r="J116" i="2"/>
  <c r="M116" i="2" s="1"/>
  <c r="J392" i="2"/>
  <c r="K392" i="2" s="1"/>
  <c r="L315" i="2"/>
  <c r="J57" i="2"/>
  <c r="M57" i="2" s="1"/>
  <c r="J333" i="2"/>
  <c r="M333" i="2" s="1"/>
  <c r="J469" i="2"/>
  <c r="M469" i="2" s="1"/>
  <c r="L90" i="2"/>
  <c r="L485" i="2"/>
  <c r="J58" i="2"/>
  <c r="M58" i="2" s="1"/>
  <c r="J134" i="2"/>
  <c r="M134" i="2" s="1"/>
  <c r="J188" i="2"/>
  <c r="M188" i="2" s="1"/>
  <c r="J264" i="2"/>
  <c r="M264" i="2" s="1"/>
  <c r="J340" i="2"/>
  <c r="M340" i="2" s="1"/>
  <c r="J394" i="2"/>
  <c r="M394" i="2" s="1"/>
  <c r="J470" i="2"/>
  <c r="K470" i="2" s="1"/>
  <c r="L28" i="2"/>
  <c r="L91" i="2"/>
  <c r="L179" i="2"/>
  <c r="L260" i="2"/>
  <c r="L324" i="2"/>
  <c r="L405" i="2"/>
  <c r="L486" i="2"/>
  <c r="J237" i="2"/>
  <c r="M237" i="2" s="1"/>
  <c r="L7" i="2"/>
  <c r="L376" i="2"/>
  <c r="J184" i="2"/>
  <c r="M184" i="2" s="1"/>
  <c r="L87" i="2"/>
  <c r="L377" i="2"/>
  <c r="J185" i="2"/>
  <c r="M185" i="2" s="1"/>
  <c r="J391" i="2"/>
  <c r="K391" i="2" s="1"/>
  <c r="L233" i="2"/>
  <c r="J56" i="2"/>
  <c r="M56" i="2" s="1"/>
  <c r="J262" i="2"/>
  <c r="M262" i="2" s="1"/>
  <c r="L10" i="2"/>
  <c r="L403" i="2"/>
  <c r="J187" i="2"/>
  <c r="M187" i="2" s="1"/>
  <c r="L171" i="2"/>
  <c r="J6" i="2"/>
  <c r="M6" i="2" s="1"/>
  <c r="J7" i="2"/>
  <c r="M7" i="2" s="1"/>
  <c r="J59" i="2"/>
  <c r="M59" i="2" s="1"/>
  <c r="J135" i="2"/>
  <c r="M135" i="2" s="1"/>
  <c r="J205" i="2"/>
  <c r="M205" i="2" s="1"/>
  <c r="J265" i="2"/>
  <c r="M265" i="2" s="1"/>
  <c r="J341" i="2"/>
  <c r="J411" i="2"/>
  <c r="J471" i="2"/>
  <c r="K471" i="2" s="1"/>
  <c r="L35" i="2"/>
  <c r="L116" i="2"/>
  <c r="L180" i="2"/>
  <c r="L261" i="2"/>
  <c r="L342" i="2"/>
  <c r="L406" i="2"/>
  <c r="L514" i="2"/>
  <c r="L498" i="2"/>
  <c r="L482" i="2"/>
  <c r="L466" i="2"/>
  <c r="L450" i="2"/>
  <c r="L434" i="2"/>
  <c r="L418" i="2"/>
  <c r="L402" i="2"/>
  <c r="L386" i="2"/>
  <c r="L370" i="2"/>
  <c r="L354" i="2"/>
  <c r="L338" i="2"/>
  <c r="L322" i="2"/>
  <c r="L306" i="2"/>
  <c r="L290" i="2"/>
  <c r="L274" i="2"/>
  <c r="L258" i="2"/>
  <c r="L242" i="2"/>
  <c r="L226" i="2"/>
  <c r="L210" i="2"/>
  <c r="L194" i="2"/>
  <c r="L178" i="2"/>
  <c r="L162" i="2"/>
  <c r="L146" i="2"/>
  <c r="L130" i="2"/>
  <c r="L114" i="2"/>
  <c r="L98" i="2"/>
  <c r="L82" i="2"/>
  <c r="L66" i="2"/>
  <c r="L50" i="2"/>
  <c r="L34" i="2"/>
  <c r="L18" i="2"/>
  <c r="J499" i="2"/>
  <c r="K499" i="2" s="1"/>
  <c r="J483" i="2"/>
  <c r="K483" i="2" s="1"/>
  <c r="J467" i="2"/>
  <c r="K467" i="2" s="1"/>
  <c r="J451" i="2"/>
  <c r="J435" i="2"/>
  <c r="K435" i="2" s="1"/>
  <c r="J419" i="2"/>
  <c r="J403" i="2"/>
  <c r="J387" i="2"/>
  <c r="J371" i="2"/>
  <c r="K371" i="2" s="1"/>
  <c r="J355" i="2"/>
  <c r="K355" i="2" s="1"/>
  <c r="J339" i="2"/>
  <c r="M339" i="2" s="1"/>
  <c r="J323" i="2"/>
  <c r="M323" i="2" s="1"/>
  <c r="J307" i="2"/>
  <c r="M307" i="2" s="1"/>
  <c r="J291" i="2"/>
  <c r="M291" i="2" s="1"/>
  <c r="O291" i="2" s="1"/>
  <c r="J275" i="2"/>
  <c r="M275" i="2" s="1"/>
  <c r="J259" i="2"/>
  <c r="M259" i="2" s="1"/>
  <c r="J243" i="2"/>
  <c r="M243" i="2" s="1"/>
  <c r="J227" i="2"/>
  <c r="M227" i="2" s="1"/>
  <c r="J211" i="2"/>
  <c r="M211" i="2" s="1"/>
  <c r="J195" i="2"/>
  <c r="M195" i="2" s="1"/>
  <c r="J179" i="2"/>
  <c r="M179" i="2" s="1"/>
  <c r="J163" i="2"/>
  <c r="M163" i="2" s="1"/>
  <c r="J147" i="2"/>
  <c r="M147" i="2" s="1"/>
  <c r="J131" i="2"/>
  <c r="M131" i="2" s="1"/>
  <c r="J115" i="2"/>
  <c r="M115" i="2" s="1"/>
  <c r="J99" i="2"/>
  <c r="M99" i="2" s="1"/>
  <c r="J83" i="2"/>
  <c r="M83" i="2" s="1"/>
  <c r="J67" i="2"/>
  <c r="M67" i="2" s="1"/>
  <c r="O67" i="2" s="1"/>
  <c r="J51" i="2"/>
  <c r="M51" i="2" s="1"/>
  <c r="J35" i="2"/>
  <c r="M35" i="2" s="1"/>
  <c r="O35" i="2" s="1"/>
  <c r="J19" i="2"/>
  <c r="M19" i="2" s="1"/>
  <c r="J3" i="2"/>
  <c r="M3" i="2" s="1"/>
  <c r="L445" i="2"/>
  <c r="L429" i="2"/>
  <c r="L381" i="2"/>
  <c r="L317" i="2"/>
  <c r="L237" i="2"/>
  <c r="L157" i="2"/>
  <c r="L77" i="2"/>
  <c r="J494" i="2"/>
  <c r="K494" i="2" s="1"/>
  <c r="J446" i="2"/>
  <c r="J366" i="2"/>
  <c r="J286" i="2"/>
  <c r="M286" i="2" s="1"/>
  <c r="J206" i="2"/>
  <c r="M206" i="2" s="1"/>
  <c r="J126" i="2"/>
  <c r="M126" i="2" s="1"/>
  <c r="L444" i="2"/>
  <c r="L396" i="2"/>
  <c r="L316" i="2"/>
  <c r="L220" i="2"/>
  <c r="L124" i="2"/>
  <c r="L513" i="2"/>
  <c r="L497" i="2"/>
  <c r="L481" i="2"/>
  <c r="L465" i="2"/>
  <c r="L449" i="2"/>
  <c r="L433" i="2"/>
  <c r="L417" i="2"/>
  <c r="L401" i="2"/>
  <c r="L385" i="2"/>
  <c r="L369" i="2"/>
  <c r="L353" i="2"/>
  <c r="L337" i="2"/>
  <c r="L321" i="2"/>
  <c r="L305" i="2"/>
  <c r="L289" i="2"/>
  <c r="L273" i="2"/>
  <c r="L257" i="2"/>
  <c r="L241" i="2"/>
  <c r="L225" i="2"/>
  <c r="L209" i="2"/>
  <c r="L193" i="2"/>
  <c r="L177" i="2"/>
  <c r="L161" i="2"/>
  <c r="L145" i="2"/>
  <c r="L129" i="2"/>
  <c r="L113" i="2"/>
  <c r="L97" i="2"/>
  <c r="L81" i="2"/>
  <c r="L65" i="2"/>
  <c r="L49" i="2"/>
  <c r="L33" i="2"/>
  <c r="L17" i="2"/>
  <c r="J514" i="2"/>
  <c r="K514" i="2" s="1"/>
  <c r="J498" i="2"/>
  <c r="J482" i="2"/>
  <c r="K482" i="2" s="1"/>
  <c r="J466" i="2"/>
  <c r="J450" i="2"/>
  <c r="J434" i="2"/>
  <c r="K434" i="2" s="1"/>
  <c r="J418" i="2"/>
  <c r="J402" i="2"/>
  <c r="K402" i="2" s="1"/>
  <c r="J386" i="2"/>
  <c r="M386" i="2" s="1"/>
  <c r="J370" i="2"/>
  <c r="M370" i="2" s="1"/>
  <c r="J354" i="2"/>
  <c r="M354" i="2" s="1"/>
  <c r="J338" i="2"/>
  <c r="M338" i="2" s="1"/>
  <c r="N338" i="2" s="1"/>
  <c r="J322" i="2"/>
  <c r="M322" i="2" s="1"/>
  <c r="J306" i="2"/>
  <c r="M306" i="2" s="1"/>
  <c r="J290" i="2"/>
  <c r="M290" i="2" s="1"/>
  <c r="J274" i="2"/>
  <c r="M274" i="2" s="1"/>
  <c r="J258" i="2"/>
  <c r="M258" i="2" s="1"/>
  <c r="J242" i="2"/>
  <c r="M242" i="2" s="1"/>
  <c r="J226" i="2"/>
  <c r="M226" i="2" s="1"/>
  <c r="J210" i="2"/>
  <c r="M210" i="2" s="1"/>
  <c r="O210" i="2" s="1"/>
  <c r="J194" i="2"/>
  <c r="M194" i="2" s="1"/>
  <c r="J178" i="2"/>
  <c r="M178" i="2" s="1"/>
  <c r="J162" i="2"/>
  <c r="M162" i="2" s="1"/>
  <c r="J146" i="2"/>
  <c r="M146" i="2" s="1"/>
  <c r="J130" i="2"/>
  <c r="M130" i="2" s="1"/>
  <c r="J114" i="2"/>
  <c r="M114" i="2" s="1"/>
  <c r="J98" i="2"/>
  <c r="M98" i="2" s="1"/>
  <c r="N98" i="2" s="1"/>
  <c r="J82" i="2"/>
  <c r="M82" i="2" s="1"/>
  <c r="J66" i="2"/>
  <c r="M66" i="2" s="1"/>
  <c r="J50" i="2"/>
  <c r="M50" i="2" s="1"/>
  <c r="J34" i="2"/>
  <c r="M34" i="2" s="1"/>
  <c r="J18" i="2"/>
  <c r="M18" i="2" s="1"/>
  <c r="L461" i="2"/>
  <c r="L397" i="2"/>
  <c r="L301" i="2"/>
  <c r="L221" i="2"/>
  <c r="L125" i="2"/>
  <c r="L13" i="2"/>
  <c r="J398" i="2"/>
  <c r="J302" i="2"/>
  <c r="M302" i="2" s="1"/>
  <c r="J222" i="2"/>
  <c r="M222" i="2" s="1"/>
  <c r="J142" i="2"/>
  <c r="M142" i="2" s="1"/>
  <c r="J62" i="2"/>
  <c r="M62" i="2" s="1"/>
  <c r="L492" i="2"/>
  <c r="L380" i="2"/>
  <c r="L300" i="2"/>
  <c r="L236" i="2"/>
  <c r="L156" i="2"/>
  <c r="L76" i="2"/>
  <c r="J509" i="2"/>
  <c r="K509" i="2" s="1"/>
  <c r="L512" i="2"/>
  <c r="L496" i="2"/>
  <c r="L480" i="2"/>
  <c r="L464" i="2"/>
  <c r="L448" i="2"/>
  <c r="L432" i="2"/>
  <c r="L416" i="2"/>
  <c r="L400" i="2"/>
  <c r="L384" i="2"/>
  <c r="L368" i="2"/>
  <c r="L352" i="2"/>
  <c r="L336" i="2"/>
  <c r="L320" i="2"/>
  <c r="L304" i="2"/>
  <c r="L288" i="2"/>
  <c r="L272" i="2"/>
  <c r="L256" i="2"/>
  <c r="L240" i="2"/>
  <c r="L224" i="2"/>
  <c r="L208" i="2"/>
  <c r="L192" i="2"/>
  <c r="L176" i="2"/>
  <c r="L160" i="2"/>
  <c r="L144" i="2"/>
  <c r="L128" i="2"/>
  <c r="L112" i="2"/>
  <c r="L96" i="2"/>
  <c r="L80" i="2"/>
  <c r="L64" i="2"/>
  <c r="L48" i="2"/>
  <c r="L32" i="2"/>
  <c r="L16" i="2"/>
  <c r="J513" i="2"/>
  <c r="J497" i="2"/>
  <c r="M497" i="2" s="1"/>
  <c r="J481" i="2"/>
  <c r="M481" i="2" s="1"/>
  <c r="O481" i="2" s="1"/>
  <c r="J465" i="2"/>
  <c r="K465" i="2" s="1"/>
  <c r="J449" i="2"/>
  <c r="K449" i="2" s="1"/>
  <c r="J433" i="2"/>
  <c r="M433" i="2" s="1"/>
  <c r="O433" i="2" s="1"/>
  <c r="J417" i="2"/>
  <c r="K417" i="2" s="1"/>
  <c r="J401" i="2"/>
  <c r="J385" i="2"/>
  <c r="J369" i="2"/>
  <c r="J353" i="2"/>
  <c r="K353" i="2" s="1"/>
  <c r="J337" i="2"/>
  <c r="M337" i="2" s="1"/>
  <c r="J321" i="2"/>
  <c r="M321" i="2" s="1"/>
  <c r="J305" i="2"/>
  <c r="M305" i="2" s="1"/>
  <c r="J289" i="2"/>
  <c r="M289" i="2" s="1"/>
  <c r="J273" i="2"/>
  <c r="M273" i="2" s="1"/>
  <c r="J257" i="2"/>
  <c r="M257" i="2" s="1"/>
  <c r="J241" i="2"/>
  <c r="M241" i="2" s="1"/>
  <c r="N241" i="2" s="1"/>
  <c r="J225" i="2"/>
  <c r="M225" i="2" s="1"/>
  <c r="J209" i="2"/>
  <c r="M209" i="2" s="1"/>
  <c r="J193" i="2"/>
  <c r="M193" i="2" s="1"/>
  <c r="J177" i="2"/>
  <c r="M177" i="2" s="1"/>
  <c r="J161" i="2"/>
  <c r="M161" i="2" s="1"/>
  <c r="J145" i="2"/>
  <c r="M145" i="2" s="1"/>
  <c r="J129" i="2"/>
  <c r="M129" i="2" s="1"/>
  <c r="J113" i="2"/>
  <c r="M113" i="2" s="1"/>
  <c r="J97" i="2"/>
  <c r="M97" i="2" s="1"/>
  <c r="J81" i="2"/>
  <c r="M81" i="2" s="1"/>
  <c r="J65" i="2"/>
  <c r="M65" i="2" s="1"/>
  <c r="J49" i="2"/>
  <c r="M49" i="2" s="1"/>
  <c r="J33" i="2"/>
  <c r="M33" i="2" s="1"/>
  <c r="J17" i="2"/>
  <c r="M17" i="2" s="1"/>
  <c r="L477" i="2"/>
  <c r="L365" i="2"/>
  <c r="L253" i="2"/>
  <c r="L189" i="2"/>
  <c r="L109" i="2"/>
  <c r="L29" i="2"/>
  <c r="J430" i="2"/>
  <c r="M430" i="2" s="1"/>
  <c r="J334" i="2"/>
  <c r="M334" i="2" s="1"/>
  <c r="J254" i="2"/>
  <c r="M254" i="2" s="1"/>
  <c r="O254" i="2" s="1"/>
  <c r="J174" i="2"/>
  <c r="M174" i="2" s="1"/>
  <c r="J94" i="2"/>
  <c r="M94" i="2" s="1"/>
  <c r="J46" i="2"/>
  <c r="M46" i="2" s="1"/>
  <c r="J30" i="2"/>
  <c r="M30" i="2" s="1"/>
  <c r="L460" i="2"/>
  <c r="L364" i="2"/>
  <c r="L284" i="2"/>
  <c r="L204" i="2"/>
  <c r="L140" i="2"/>
  <c r="L44" i="2"/>
  <c r="L511" i="2"/>
  <c r="L495" i="2"/>
  <c r="L479" i="2"/>
  <c r="L463" i="2"/>
  <c r="L447" i="2"/>
  <c r="L431" i="2"/>
  <c r="L415" i="2"/>
  <c r="L399" i="2"/>
  <c r="L383" i="2"/>
  <c r="L367" i="2"/>
  <c r="L351" i="2"/>
  <c r="L335" i="2"/>
  <c r="L319" i="2"/>
  <c r="L303" i="2"/>
  <c r="L287" i="2"/>
  <c r="L271" i="2"/>
  <c r="L255" i="2"/>
  <c r="L239" i="2"/>
  <c r="L223" i="2"/>
  <c r="L207" i="2"/>
  <c r="L191" i="2"/>
  <c r="L175" i="2"/>
  <c r="L159" i="2"/>
  <c r="L143" i="2"/>
  <c r="L127" i="2"/>
  <c r="L111" i="2"/>
  <c r="L95" i="2"/>
  <c r="L79" i="2"/>
  <c r="L63" i="2"/>
  <c r="L47" i="2"/>
  <c r="L31" i="2"/>
  <c r="L15" i="2"/>
  <c r="J512" i="2"/>
  <c r="K512" i="2" s="1"/>
  <c r="J496" i="2"/>
  <c r="M496" i="2" s="1"/>
  <c r="J480" i="2"/>
  <c r="J464" i="2"/>
  <c r="M464" i="2" s="1"/>
  <c r="J448" i="2"/>
  <c r="M448" i="2" s="1"/>
  <c r="J432" i="2"/>
  <c r="K432" i="2" s="1"/>
  <c r="J416" i="2"/>
  <c r="K416" i="2" s="1"/>
  <c r="J400" i="2"/>
  <c r="M400" i="2" s="1"/>
  <c r="J384" i="2"/>
  <c r="M384" i="2" s="1"/>
  <c r="J368" i="2"/>
  <c r="M368" i="2" s="1"/>
  <c r="J352" i="2"/>
  <c r="M352" i="2" s="1"/>
  <c r="J336" i="2"/>
  <c r="M336" i="2" s="1"/>
  <c r="J320" i="2"/>
  <c r="M320" i="2" s="1"/>
  <c r="J304" i="2"/>
  <c r="M304" i="2" s="1"/>
  <c r="J288" i="2"/>
  <c r="M288" i="2" s="1"/>
  <c r="J272" i="2"/>
  <c r="M272" i="2" s="1"/>
  <c r="J256" i="2"/>
  <c r="M256" i="2" s="1"/>
  <c r="J240" i="2"/>
  <c r="M240" i="2" s="1"/>
  <c r="J224" i="2"/>
  <c r="M224" i="2" s="1"/>
  <c r="J208" i="2"/>
  <c r="M208" i="2" s="1"/>
  <c r="O208" i="2" s="1"/>
  <c r="J192" i="2"/>
  <c r="M192" i="2" s="1"/>
  <c r="J176" i="2"/>
  <c r="M176" i="2" s="1"/>
  <c r="J160" i="2"/>
  <c r="M160" i="2" s="1"/>
  <c r="J144" i="2"/>
  <c r="M144" i="2" s="1"/>
  <c r="J128" i="2"/>
  <c r="M128" i="2" s="1"/>
  <c r="J112" i="2"/>
  <c r="M112" i="2" s="1"/>
  <c r="J96" i="2"/>
  <c r="M96" i="2" s="1"/>
  <c r="J80" i="2"/>
  <c r="M80" i="2" s="1"/>
  <c r="J64" i="2"/>
  <c r="J48" i="2"/>
  <c r="M48" i="2" s="1"/>
  <c r="J32" i="2"/>
  <c r="M32" i="2" s="1"/>
  <c r="J16" i="2"/>
  <c r="M16" i="2" s="1"/>
  <c r="L493" i="2"/>
  <c r="L333" i="2"/>
  <c r="L269" i="2"/>
  <c r="L205" i="2"/>
  <c r="L141" i="2"/>
  <c r="L61" i="2"/>
  <c r="J510" i="2"/>
  <c r="M510" i="2" s="1"/>
  <c r="O510" i="2" s="1"/>
  <c r="J478" i="2"/>
  <c r="K478" i="2" s="1"/>
  <c r="J414" i="2"/>
  <c r="M414" i="2" s="1"/>
  <c r="J350" i="2"/>
  <c r="K350" i="2" s="1"/>
  <c r="J270" i="2"/>
  <c r="J190" i="2"/>
  <c r="M190" i="2" s="1"/>
  <c r="J110" i="2"/>
  <c r="M110" i="2" s="1"/>
  <c r="L508" i="2"/>
  <c r="L412" i="2"/>
  <c r="L332" i="2"/>
  <c r="L252" i="2"/>
  <c r="L172" i="2"/>
  <c r="L92" i="2"/>
  <c r="L60" i="2"/>
  <c r="L510" i="2"/>
  <c r="L494" i="2"/>
  <c r="L478" i="2"/>
  <c r="L462" i="2"/>
  <c r="L446" i="2"/>
  <c r="L430" i="2"/>
  <c r="L414" i="2"/>
  <c r="L398" i="2"/>
  <c r="L382" i="2"/>
  <c r="L366" i="2"/>
  <c r="L350" i="2"/>
  <c r="L334" i="2"/>
  <c r="L318" i="2"/>
  <c r="L302" i="2"/>
  <c r="L286" i="2"/>
  <c r="L270" i="2"/>
  <c r="L254" i="2"/>
  <c r="L238" i="2"/>
  <c r="L222" i="2"/>
  <c r="L206" i="2"/>
  <c r="L190" i="2"/>
  <c r="L174" i="2"/>
  <c r="L158" i="2"/>
  <c r="L142" i="2"/>
  <c r="L126" i="2"/>
  <c r="L110" i="2"/>
  <c r="L94" i="2"/>
  <c r="L78" i="2"/>
  <c r="L62" i="2"/>
  <c r="L46" i="2"/>
  <c r="L30" i="2"/>
  <c r="L14" i="2"/>
  <c r="J511" i="2"/>
  <c r="M511" i="2" s="1"/>
  <c r="J495" i="2"/>
  <c r="M495" i="2" s="1"/>
  <c r="J479" i="2"/>
  <c r="K479" i="2" s="1"/>
  <c r="J463" i="2"/>
  <c r="M463" i="2" s="1"/>
  <c r="J447" i="2"/>
  <c r="K447" i="2" s="1"/>
  <c r="J431" i="2"/>
  <c r="K431" i="2" s="1"/>
  <c r="J415" i="2"/>
  <c r="K415" i="2" s="1"/>
  <c r="J399" i="2"/>
  <c r="M399" i="2" s="1"/>
  <c r="J383" i="2"/>
  <c r="J367" i="2"/>
  <c r="M367" i="2" s="1"/>
  <c r="J351" i="2"/>
  <c r="M351" i="2" s="1"/>
  <c r="J335" i="2"/>
  <c r="M335" i="2" s="1"/>
  <c r="J319" i="2"/>
  <c r="M319" i="2" s="1"/>
  <c r="J303" i="2"/>
  <c r="M303" i="2" s="1"/>
  <c r="J287" i="2"/>
  <c r="M287" i="2" s="1"/>
  <c r="J271" i="2"/>
  <c r="M271" i="2" s="1"/>
  <c r="J255" i="2"/>
  <c r="M255" i="2" s="1"/>
  <c r="J239" i="2"/>
  <c r="M239" i="2" s="1"/>
  <c r="J223" i="2"/>
  <c r="M223" i="2" s="1"/>
  <c r="J207" i="2"/>
  <c r="M207" i="2" s="1"/>
  <c r="J191" i="2"/>
  <c r="M191" i="2" s="1"/>
  <c r="J175" i="2"/>
  <c r="M175" i="2" s="1"/>
  <c r="J159" i="2"/>
  <c r="M159" i="2" s="1"/>
  <c r="J143" i="2"/>
  <c r="M143" i="2" s="1"/>
  <c r="J127" i="2"/>
  <c r="M127" i="2" s="1"/>
  <c r="J111" i="2"/>
  <c r="M111" i="2" s="1"/>
  <c r="J95" i="2"/>
  <c r="M95" i="2" s="1"/>
  <c r="J79" i="2"/>
  <c r="M79" i="2" s="1"/>
  <c r="J63" i="2"/>
  <c r="M63" i="2" s="1"/>
  <c r="J47" i="2"/>
  <c r="M47" i="2" s="1"/>
  <c r="J31" i="2"/>
  <c r="M31" i="2" s="1"/>
  <c r="J15" i="2"/>
  <c r="M15" i="2" s="1"/>
  <c r="L509" i="2"/>
  <c r="L413" i="2"/>
  <c r="L349" i="2"/>
  <c r="L285" i="2"/>
  <c r="L173" i="2"/>
  <c r="L93" i="2"/>
  <c r="L45" i="2"/>
  <c r="J462" i="2"/>
  <c r="M462" i="2" s="1"/>
  <c r="J382" i="2"/>
  <c r="J318" i="2"/>
  <c r="M318" i="2" s="1"/>
  <c r="J238" i="2"/>
  <c r="M238" i="2" s="1"/>
  <c r="J158" i="2"/>
  <c r="M158" i="2" s="1"/>
  <c r="J78" i="2"/>
  <c r="M78" i="2" s="1"/>
  <c r="J14" i="2"/>
  <c r="M14" i="2" s="1"/>
  <c r="L476" i="2"/>
  <c r="L428" i="2"/>
  <c r="L348" i="2"/>
  <c r="L268" i="2"/>
  <c r="L188" i="2"/>
  <c r="L108" i="2"/>
  <c r="L507" i="2"/>
  <c r="L484" i="2"/>
  <c r="L454" i="2"/>
  <c r="L424" i="2"/>
  <c r="L394" i="2"/>
  <c r="L371" i="2"/>
  <c r="L341" i="2"/>
  <c r="L311" i="2"/>
  <c r="L281" i="2"/>
  <c r="L251" i="2"/>
  <c r="L228" i="2"/>
  <c r="L198" i="2"/>
  <c r="L168" i="2"/>
  <c r="L138" i="2"/>
  <c r="L115" i="2"/>
  <c r="L85" i="2"/>
  <c r="L55" i="2"/>
  <c r="L26" i="2"/>
  <c r="L4" i="2"/>
  <c r="J488" i="2"/>
  <c r="K488" i="2" s="1"/>
  <c r="J460" i="2"/>
  <c r="K460" i="2" s="1"/>
  <c r="J438" i="2"/>
  <c r="J410" i="2"/>
  <c r="M410" i="2" s="1"/>
  <c r="J388" i="2"/>
  <c r="K388" i="2" s="1"/>
  <c r="J360" i="2"/>
  <c r="K360" i="2" s="1"/>
  <c r="J332" i="2"/>
  <c r="M332" i="2" s="1"/>
  <c r="J310" i="2"/>
  <c r="M310" i="2" s="1"/>
  <c r="J282" i="2"/>
  <c r="M282" i="2" s="1"/>
  <c r="J260" i="2"/>
  <c r="M260" i="2" s="1"/>
  <c r="J232" i="2"/>
  <c r="M232" i="2" s="1"/>
  <c r="J204" i="2"/>
  <c r="M204" i="2" s="1"/>
  <c r="J182" i="2"/>
  <c r="M182" i="2" s="1"/>
  <c r="J154" i="2"/>
  <c r="M154" i="2" s="1"/>
  <c r="J132" i="2"/>
  <c r="M132" i="2" s="1"/>
  <c r="J104" i="2"/>
  <c r="M104" i="2" s="1"/>
  <c r="J76" i="2"/>
  <c r="M76" i="2" s="1"/>
  <c r="O76" i="2" s="1"/>
  <c r="J54" i="2"/>
  <c r="M54" i="2" s="1"/>
  <c r="J26" i="2"/>
  <c r="M26" i="2" s="1"/>
  <c r="J4" i="2"/>
  <c r="M4" i="2" s="1"/>
  <c r="L501" i="2"/>
  <c r="L328" i="2"/>
  <c r="L185" i="2"/>
  <c r="L102" i="2"/>
  <c r="J504" i="2"/>
  <c r="K504" i="2" s="1"/>
  <c r="J426" i="2"/>
  <c r="K426" i="2" s="1"/>
  <c r="J298" i="2"/>
  <c r="M298" i="2" s="1"/>
  <c r="J170" i="2"/>
  <c r="M170" i="2" s="1"/>
  <c r="L440" i="2"/>
  <c r="L267" i="2"/>
  <c r="L131" i="2"/>
  <c r="J347" i="2"/>
  <c r="K347" i="2" s="1"/>
  <c r="J219" i="2"/>
  <c r="M219" i="2" s="1"/>
  <c r="J91" i="2"/>
  <c r="M91" i="2" s="1"/>
  <c r="J13" i="2"/>
  <c r="M13" i="2" s="1"/>
  <c r="L499" i="2"/>
  <c r="L356" i="2"/>
  <c r="L213" i="2"/>
  <c r="L40" i="2"/>
  <c r="J452" i="2"/>
  <c r="J346" i="2"/>
  <c r="M346" i="2" s="1"/>
  <c r="J218" i="2"/>
  <c r="M218" i="2" s="1"/>
  <c r="J90" i="2"/>
  <c r="M90" i="2" s="1"/>
  <c r="J12" i="2"/>
  <c r="M12" i="2" s="1"/>
  <c r="L438" i="2"/>
  <c r="L325" i="2"/>
  <c r="L212" i="2"/>
  <c r="L69" i="2"/>
  <c r="J473" i="2"/>
  <c r="K473" i="2" s="1"/>
  <c r="J395" i="2"/>
  <c r="K395" i="2" s="1"/>
  <c r="J267" i="2"/>
  <c r="M267" i="2" s="1"/>
  <c r="J139" i="2"/>
  <c r="M139" i="2" s="1"/>
  <c r="L506" i="2"/>
  <c r="L483" i="2"/>
  <c r="L453" i="2"/>
  <c r="L423" i="2"/>
  <c r="L393" i="2"/>
  <c r="L363" i="2"/>
  <c r="L340" i="2"/>
  <c r="L310" i="2"/>
  <c r="L280" i="2"/>
  <c r="L250" i="2"/>
  <c r="L227" i="2"/>
  <c r="L197" i="2"/>
  <c r="L167" i="2"/>
  <c r="L137" i="2"/>
  <c r="L107" i="2"/>
  <c r="L84" i="2"/>
  <c r="L54" i="2"/>
  <c r="L25" i="2"/>
  <c r="L3" i="2"/>
  <c r="J487" i="2"/>
  <c r="K487" i="2" s="1"/>
  <c r="J459" i="2"/>
  <c r="K459" i="2" s="1"/>
  <c r="J437" i="2"/>
  <c r="K437" i="2" s="1"/>
  <c r="J409" i="2"/>
  <c r="K409" i="2" s="1"/>
  <c r="J381" i="2"/>
  <c r="K381" i="2" s="1"/>
  <c r="J359" i="2"/>
  <c r="K359" i="2" s="1"/>
  <c r="J331" i="2"/>
  <c r="M331" i="2" s="1"/>
  <c r="O331" i="2" s="1"/>
  <c r="J309" i="2"/>
  <c r="M309" i="2" s="1"/>
  <c r="J281" i="2"/>
  <c r="M281" i="2" s="1"/>
  <c r="J253" i="2"/>
  <c r="M253" i="2" s="1"/>
  <c r="J231" i="2"/>
  <c r="M231" i="2" s="1"/>
  <c r="J203" i="2"/>
  <c r="M203" i="2" s="1"/>
  <c r="O203" i="2" s="1"/>
  <c r="J181" i="2"/>
  <c r="M181" i="2" s="1"/>
  <c r="J153" i="2"/>
  <c r="M153" i="2" s="1"/>
  <c r="J125" i="2"/>
  <c r="M125" i="2" s="1"/>
  <c r="J103" i="2"/>
  <c r="M103" i="2" s="1"/>
  <c r="J75" i="2"/>
  <c r="M75" i="2" s="1"/>
  <c r="J53" i="2"/>
  <c r="M53" i="2" s="1"/>
  <c r="J25" i="2"/>
  <c r="M25" i="2" s="1"/>
  <c r="O25" i="2" s="1"/>
  <c r="L419" i="2"/>
  <c r="L216" i="2"/>
  <c r="L103" i="2"/>
  <c r="J405" i="2"/>
  <c r="K405" i="2" s="1"/>
  <c r="J299" i="2"/>
  <c r="M299" i="2" s="1"/>
  <c r="J149" i="2"/>
  <c r="M149" i="2" s="1"/>
  <c r="J43" i="2"/>
  <c r="M43" i="2" s="1"/>
  <c r="L471" i="2"/>
  <c r="L358" i="2"/>
  <c r="L245" i="2"/>
  <c r="L72" i="2"/>
  <c r="J476" i="2"/>
  <c r="M476" i="2" s="1"/>
  <c r="J376" i="2"/>
  <c r="K376" i="2" s="1"/>
  <c r="J276" i="2"/>
  <c r="M276" i="2" s="1"/>
  <c r="J148" i="2"/>
  <c r="M148" i="2" s="1"/>
  <c r="J20" i="2"/>
  <c r="M20" i="2" s="1"/>
  <c r="L410" i="2"/>
  <c r="L327" i="2"/>
  <c r="L214" i="2"/>
  <c r="L71" i="2"/>
  <c r="J475" i="2"/>
  <c r="K475" i="2" s="1"/>
  <c r="J397" i="2"/>
  <c r="K397" i="2" s="1"/>
  <c r="J297" i="2"/>
  <c r="M297" i="2" s="1"/>
  <c r="J169" i="2"/>
  <c r="M169" i="2" s="1"/>
  <c r="L469" i="2"/>
  <c r="L296" i="2"/>
  <c r="L153" i="2"/>
  <c r="L12" i="2"/>
  <c r="J296" i="2"/>
  <c r="M296" i="2" s="1"/>
  <c r="J168" i="2"/>
  <c r="M168" i="2" s="1"/>
  <c r="J40" i="2"/>
  <c r="M40" i="2" s="1"/>
  <c r="L408" i="2"/>
  <c r="L265" i="2"/>
  <c r="L122" i="2"/>
  <c r="J373" i="2"/>
  <c r="J245" i="2"/>
  <c r="M245" i="2" s="1"/>
  <c r="J89" i="2"/>
  <c r="M89" i="2" s="1"/>
  <c r="L505" i="2"/>
  <c r="L475" i="2"/>
  <c r="L452" i="2"/>
  <c r="L422" i="2"/>
  <c r="L392" i="2"/>
  <c r="L362" i="2"/>
  <c r="L339" i="2"/>
  <c r="L309" i="2"/>
  <c r="L279" i="2"/>
  <c r="L249" i="2"/>
  <c r="L219" i="2"/>
  <c r="L196" i="2"/>
  <c r="L166" i="2"/>
  <c r="L136" i="2"/>
  <c r="L106" i="2"/>
  <c r="L83" i="2"/>
  <c r="L53" i="2"/>
  <c r="L24" i="2"/>
  <c r="J508" i="2"/>
  <c r="J486" i="2"/>
  <c r="M486" i="2" s="1"/>
  <c r="J458" i="2"/>
  <c r="M458" i="2" s="1"/>
  <c r="J436" i="2"/>
  <c r="J408" i="2"/>
  <c r="K408" i="2" s="1"/>
  <c r="J380" i="2"/>
  <c r="K380" i="2" s="1"/>
  <c r="J358" i="2"/>
  <c r="K358" i="2" s="1"/>
  <c r="J330" i="2"/>
  <c r="M330" i="2" s="1"/>
  <c r="J308" i="2"/>
  <c r="M308" i="2" s="1"/>
  <c r="J280" i="2"/>
  <c r="M280" i="2" s="1"/>
  <c r="J252" i="2"/>
  <c r="M252" i="2" s="1"/>
  <c r="J230" i="2"/>
  <c r="M230" i="2" s="1"/>
  <c r="J202" i="2"/>
  <c r="M202" i="2" s="1"/>
  <c r="J180" i="2"/>
  <c r="M180" i="2" s="1"/>
  <c r="J152" i="2"/>
  <c r="M152" i="2" s="1"/>
  <c r="J124" i="2"/>
  <c r="M124" i="2" s="1"/>
  <c r="J102" i="2"/>
  <c r="M102" i="2" s="1"/>
  <c r="J74" i="2"/>
  <c r="M74" i="2" s="1"/>
  <c r="J52" i="2"/>
  <c r="M52" i="2" s="1"/>
  <c r="J24" i="2"/>
  <c r="M24" i="2" s="1"/>
  <c r="L472" i="2"/>
  <c r="L359" i="2"/>
  <c r="L299" i="2"/>
  <c r="L163" i="2"/>
  <c r="L43" i="2"/>
  <c r="J477" i="2"/>
  <c r="J455" i="2"/>
  <c r="K455" i="2" s="1"/>
  <c r="J377" i="2"/>
  <c r="K377" i="2" s="1"/>
  <c r="J277" i="2"/>
  <c r="M277" i="2" s="1"/>
  <c r="J199" i="2"/>
  <c r="M199" i="2" s="1"/>
  <c r="J71" i="2"/>
  <c r="M71" i="2" s="1"/>
  <c r="L388" i="2"/>
  <c r="L298" i="2"/>
  <c r="L155" i="2"/>
  <c r="L20" i="2"/>
  <c r="J326" i="2"/>
  <c r="M326" i="2" s="1"/>
  <c r="O326" i="2" s="1"/>
  <c r="J198" i="2"/>
  <c r="M198" i="2" s="1"/>
  <c r="J70" i="2"/>
  <c r="M70" i="2" s="1"/>
  <c r="L500" i="2"/>
  <c r="L357" i="2"/>
  <c r="L244" i="2"/>
  <c r="L101" i="2"/>
  <c r="J503" i="2"/>
  <c r="K503" i="2" s="1"/>
  <c r="J425" i="2"/>
  <c r="M425" i="2" s="1"/>
  <c r="J269" i="2"/>
  <c r="M269" i="2" s="1"/>
  <c r="J141" i="2"/>
  <c r="M141" i="2" s="1"/>
  <c r="J41" i="2"/>
  <c r="M41" i="2" s="1"/>
  <c r="L439" i="2"/>
  <c r="L326" i="2"/>
  <c r="L183" i="2"/>
  <c r="L70" i="2"/>
  <c r="J502" i="2"/>
  <c r="K502" i="2" s="1"/>
  <c r="J424" i="2"/>
  <c r="M424" i="2" s="1"/>
  <c r="J324" i="2"/>
  <c r="M324" i="2" s="1"/>
  <c r="J196" i="2"/>
  <c r="M196" i="2" s="1"/>
  <c r="J68" i="2"/>
  <c r="M68" i="2" s="1"/>
  <c r="O68" i="2" s="1"/>
  <c r="L491" i="2"/>
  <c r="L355" i="2"/>
  <c r="L182" i="2"/>
  <c r="L39" i="2"/>
  <c r="J445" i="2"/>
  <c r="M445" i="2" s="1"/>
  <c r="J295" i="2"/>
  <c r="M295" i="2" s="1"/>
  <c r="J167" i="2"/>
  <c r="M167" i="2" s="1"/>
  <c r="L504" i="2"/>
  <c r="L474" i="2"/>
  <c r="L451" i="2"/>
  <c r="L421" i="2"/>
  <c r="L391" i="2"/>
  <c r="L361" i="2"/>
  <c r="L331" i="2"/>
  <c r="L308" i="2"/>
  <c r="L278" i="2"/>
  <c r="L248" i="2"/>
  <c r="L218" i="2"/>
  <c r="L195" i="2"/>
  <c r="L165" i="2"/>
  <c r="L135" i="2"/>
  <c r="L105" i="2"/>
  <c r="L75" i="2"/>
  <c r="L52" i="2"/>
  <c r="L23" i="2"/>
  <c r="J507" i="2"/>
  <c r="J485" i="2"/>
  <c r="J457" i="2"/>
  <c r="J429" i="2"/>
  <c r="M429" i="2" s="1"/>
  <c r="J407" i="2"/>
  <c r="K407" i="2" s="1"/>
  <c r="J379" i="2"/>
  <c r="J357" i="2"/>
  <c r="K357" i="2" s="1"/>
  <c r="J329" i="2"/>
  <c r="M329" i="2" s="1"/>
  <c r="O329" i="2" s="1"/>
  <c r="J301" i="2"/>
  <c r="M301" i="2" s="1"/>
  <c r="J279" i="2"/>
  <c r="M279" i="2" s="1"/>
  <c r="J251" i="2"/>
  <c r="M251" i="2" s="1"/>
  <c r="J229" i="2"/>
  <c r="M229" i="2" s="1"/>
  <c r="J201" i="2"/>
  <c r="M201" i="2" s="1"/>
  <c r="J173" i="2"/>
  <c r="M173" i="2" s="1"/>
  <c r="J151" i="2"/>
  <c r="M151" i="2" s="1"/>
  <c r="J123" i="2"/>
  <c r="M123" i="2" s="1"/>
  <c r="J101" i="2"/>
  <c r="M101" i="2" s="1"/>
  <c r="J73" i="2"/>
  <c r="M73" i="2" s="1"/>
  <c r="J45" i="2"/>
  <c r="M45" i="2" s="1"/>
  <c r="J23" i="2"/>
  <c r="M23" i="2" s="1"/>
  <c r="L442" i="2"/>
  <c r="L329" i="2"/>
  <c r="L246" i="2"/>
  <c r="L133" i="2"/>
  <c r="J505" i="2"/>
  <c r="K505" i="2" s="1"/>
  <c r="J427" i="2"/>
  <c r="M427" i="2" s="1"/>
  <c r="O427" i="2" s="1"/>
  <c r="J327" i="2"/>
  <c r="M327" i="2" s="1"/>
  <c r="O327" i="2" s="1"/>
  <c r="J249" i="2"/>
  <c r="M249" i="2" s="1"/>
  <c r="J171" i="2"/>
  <c r="M171" i="2" s="1"/>
  <c r="O171" i="2" s="1"/>
  <c r="J93" i="2"/>
  <c r="M93" i="2" s="1"/>
  <c r="J21" i="2"/>
  <c r="M21" i="2" s="1"/>
  <c r="L441" i="2"/>
  <c r="L275" i="2"/>
  <c r="L132" i="2"/>
  <c r="J404" i="2"/>
  <c r="K404" i="2" s="1"/>
  <c r="J220" i="2"/>
  <c r="M220" i="2" s="1"/>
  <c r="O220" i="2" s="1"/>
  <c r="J92" i="2"/>
  <c r="M92" i="2" s="1"/>
  <c r="J42" i="2"/>
  <c r="M42" i="2" s="1"/>
  <c r="L387" i="2"/>
  <c r="L184" i="2"/>
  <c r="L41" i="2"/>
  <c r="J453" i="2"/>
  <c r="K453" i="2" s="1"/>
  <c r="J375" i="2"/>
  <c r="K375" i="2" s="1"/>
  <c r="J247" i="2"/>
  <c r="M247" i="2" s="1"/>
  <c r="J119" i="2"/>
  <c r="M119" i="2" s="1"/>
  <c r="L379" i="2"/>
  <c r="L243" i="2"/>
  <c r="L123" i="2"/>
  <c r="J374" i="2"/>
  <c r="K374" i="2" s="1"/>
  <c r="J246" i="2"/>
  <c r="M246" i="2" s="1"/>
  <c r="J118" i="2"/>
  <c r="M118" i="2" s="1"/>
  <c r="L378" i="2"/>
  <c r="L235" i="2"/>
  <c r="L99" i="2"/>
  <c r="J501" i="2"/>
  <c r="K501" i="2" s="1"/>
  <c r="J423" i="2"/>
  <c r="K423" i="2" s="1"/>
  <c r="J317" i="2"/>
  <c r="M317" i="2" s="1"/>
  <c r="J189" i="2"/>
  <c r="M189" i="2" s="1"/>
  <c r="O189" i="2" s="1"/>
  <c r="J61" i="2"/>
  <c r="M61" i="2" s="1"/>
  <c r="L503" i="2"/>
  <c r="L473" i="2"/>
  <c r="L443" i="2"/>
  <c r="L420" i="2"/>
  <c r="L390" i="2"/>
  <c r="L360" i="2"/>
  <c r="L330" i="2"/>
  <c r="L307" i="2"/>
  <c r="L277" i="2"/>
  <c r="L247" i="2"/>
  <c r="L217" i="2"/>
  <c r="L187" i="2"/>
  <c r="L164" i="2"/>
  <c r="L134" i="2"/>
  <c r="L104" i="2"/>
  <c r="L74" i="2"/>
  <c r="L51" i="2"/>
  <c r="L22" i="2"/>
  <c r="J506" i="2"/>
  <c r="K506" i="2" s="1"/>
  <c r="J484" i="2"/>
  <c r="K484" i="2" s="1"/>
  <c r="J456" i="2"/>
  <c r="K456" i="2" s="1"/>
  <c r="J428" i="2"/>
  <c r="K428" i="2" s="1"/>
  <c r="J406" i="2"/>
  <c r="J378" i="2"/>
  <c r="K378" i="2" s="1"/>
  <c r="J356" i="2"/>
  <c r="K356" i="2" s="1"/>
  <c r="J328" i="2"/>
  <c r="M328" i="2" s="1"/>
  <c r="O328" i="2" s="1"/>
  <c r="J300" i="2"/>
  <c r="M300" i="2" s="1"/>
  <c r="J278" i="2"/>
  <c r="M278" i="2" s="1"/>
  <c r="O278" i="2" s="1"/>
  <c r="J250" i="2"/>
  <c r="M250" i="2" s="1"/>
  <c r="N250" i="2" s="1"/>
  <c r="J228" i="2"/>
  <c r="M228" i="2" s="1"/>
  <c r="J200" i="2"/>
  <c r="M200" i="2" s="1"/>
  <c r="J172" i="2"/>
  <c r="M172" i="2" s="1"/>
  <c r="J150" i="2"/>
  <c r="M150" i="2" s="1"/>
  <c r="J122" i="2"/>
  <c r="M122" i="2" s="1"/>
  <c r="J100" i="2"/>
  <c r="M100" i="2" s="1"/>
  <c r="J72" i="2"/>
  <c r="M72" i="2" s="1"/>
  <c r="J44" i="2"/>
  <c r="M44" i="2" s="1"/>
  <c r="J22" i="2"/>
  <c r="M22" i="2" s="1"/>
  <c r="L502" i="2"/>
  <c r="L389" i="2"/>
  <c r="L276" i="2"/>
  <c r="L186" i="2"/>
  <c r="L73" i="2"/>
  <c r="L21" i="2"/>
  <c r="J349" i="2"/>
  <c r="M349" i="2" s="1"/>
  <c r="J221" i="2"/>
  <c r="M221" i="2" s="1"/>
  <c r="J121" i="2"/>
  <c r="M121" i="2" s="1"/>
  <c r="O121" i="2" s="1"/>
  <c r="L411" i="2"/>
  <c r="L215" i="2"/>
  <c r="L42" i="2"/>
  <c r="J454" i="2"/>
  <c r="K454" i="2" s="1"/>
  <c r="J348" i="2"/>
  <c r="M348" i="2" s="1"/>
  <c r="J248" i="2"/>
  <c r="M248" i="2" s="1"/>
  <c r="J120" i="2"/>
  <c r="M120" i="2" s="1"/>
  <c r="L470" i="2"/>
  <c r="L297" i="2"/>
  <c r="L154" i="2"/>
  <c r="L19" i="2"/>
  <c r="J325" i="2"/>
  <c r="M325" i="2" s="1"/>
  <c r="J197" i="2"/>
  <c r="M197" i="2" s="1"/>
  <c r="J69" i="2"/>
  <c r="M69" i="2" s="1"/>
  <c r="L409" i="2"/>
  <c r="L266" i="2"/>
  <c r="L100" i="2"/>
  <c r="J474" i="2"/>
  <c r="K474" i="2" s="1"/>
  <c r="J396" i="2"/>
  <c r="K396" i="2" s="1"/>
  <c r="J268" i="2"/>
  <c r="M268" i="2" s="1"/>
  <c r="J140" i="2"/>
  <c r="M140" i="2" s="1"/>
  <c r="L468" i="2"/>
  <c r="L295" i="2"/>
  <c r="L152" i="2"/>
  <c r="L11" i="2"/>
  <c r="J345" i="2"/>
  <c r="M345" i="2" s="1"/>
  <c r="J217" i="2"/>
  <c r="M217" i="2" s="1"/>
  <c r="J117" i="2"/>
  <c r="M117" i="2" s="1"/>
  <c r="J313" i="2"/>
  <c r="M313" i="2" s="1"/>
  <c r="O313" i="2" s="1"/>
  <c r="L150" i="2"/>
  <c r="J314" i="2"/>
  <c r="M314" i="2" s="1"/>
  <c r="O314" i="2" s="1"/>
  <c r="L151" i="2"/>
  <c r="J55" i="2"/>
  <c r="M55" i="2" s="1"/>
  <c r="L169" i="2"/>
  <c r="L170" i="2"/>
  <c r="J133" i="2"/>
  <c r="M133" i="2" s="1"/>
  <c r="J393" i="2"/>
  <c r="K393" i="2" s="1"/>
  <c r="L323" i="2"/>
  <c r="J8" i="2"/>
  <c r="M8" i="2" s="1"/>
  <c r="J60" i="2"/>
  <c r="M60" i="2" s="1"/>
  <c r="J136" i="2"/>
  <c r="M136" i="2" s="1"/>
  <c r="J212" i="2"/>
  <c r="M212" i="2" s="1"/>
  <c r="J266" i="2"/>
  <c r="M266" i="2" s="1"/>
  <c r="J342" i="2"/>
  <c r="M342" i="2" s="1"/>
  <c r="J412" i="2"/>
  <c r="K412" i="2" s="1"/>
  <c r="J472" i="2"/>
  <c r="M472" i="2" s="1"/>
  <c r="O472" i="2" s="1"/>
  <c r="L36" i="2"/>
  <c r="L117" i="2"/>
  <c r="L181" i="2"/>
  <c r="L262" i="2"/>
  <c r="L343" i="2"/>
  <c r="L407" i="2"/>
  <c r="L488" i="2"/>
  <c r="J107" i="2"/>
  <c r="M107" i="2" s="1"/>
  <c r="J443" i="2"/>
  <c r="M443" i="2" s="1"/>
  <c r="L231" i="2"/>
  <c r="J39" i="2"/>
  <c r="M39" i="2" s="1"/>
  <c r="J390" i="2"/>
  <c r="L232" i="2"/>
  <c r="J315" i="2"/>
  <c r="M315" i="2" s="1"/>
  <c r="L88" i="2"/>
  <c r="L395" i="2"/>
  <c r="J316" i="2"/>
  <c r="M316" i="2" s="1"/>
  <c r="J468" i="2"/>
  <c r="K468" i="2" s="1"/>
  <c r="L234" i="2"/>
  <c r="J5" i="2"/>
  <c r="M5" i="2" s="1"/>
  <c r="L27" i="2"/>
  <c r="L404" i="2"/>
  <c r="J9" i="2"/>
  <c r="M9" i="2" s="1"/>
  <c r="J77" i="2"/>
  <c r="M77" i="2" s="1"/>
  <c r="J137" i="2"/>
  <c r="M137" i="2" s="1"/>
  <c r="O137" i="2" s="1"/>
  <c r="J213" i="2"/>
  <c r="M213" i="2" s="1"/>
  <c r="J283" i="2"/>
  <c r="M283" i="2" s="1"/>
  <c r="J343" i="2"/>
  <c r="M343" i="2" s="1"/>
  <c r="J413" i="2"/>
  <c r="K413" i="2" s="1"/>
  <c r="J489" i="2"/>
  <c r="K489" i="2" s="1"/>
  <c r="L37" i="2"/>
  <c r="L118" i="2"/>
  <c r="L199" i="2"/>
  <c r="L263" i="2"/>
  <c r="L344" i="2"/>
  <c r="L425" i="2"/>
  <c r="L489" i="2"/>
  <c r="J183" i="2"/>
  <c r="M183" i="2" s="1"/>
  <c r="L86" i="2"/>
  <c r="L457" i="2"/>
  <c r="J244" i="2"/>
  <c r="M244" i="2" s="1"/>
  <c r="L8" i="2"/>
  <c r="L458" i="2"/>
  <c r="J109" i="2"/>
  <c r="M109" i="2" s="1"/>
  <c r="L9" i="2"/>
  <c r="L459" i="2"/>
  <c r="J186" i="2"/>
  <c r="M186" i="2" s="1"/>
  <c r="L89" i="2"/>
  <c r="L467" i="2"/>
  <c r="J263" i="2"/>
  <c r="M263" i="2" s="1"/>
  <c r="O263" i="2" s="1"/>
  <c r="L259" i="2"/>
  <c r="J10" i="2"/>
  <c r="M10" i="2" s="1"/>
  <c r="J84" i="2"/>
  <c r="M84" i="2" s="1"/>
  <c r="J138" i="2"/>
  <c r="M138" i="2" s="1"/>
  <c r="J214" i="2"/>
  <c r="M214" i="2" s="1"/>
  <c r="J284" i="2"/>
  <c r="J344" i="2"/>
  <c r="M344" i="2" s="1"/>
  <c r="J420" i="2"/>
  <c r="J490" i="2"/>
  <c r="K490" i="2" s="1"/>
  <c r="L38" i="2"/>
  <c r="L119" i="2"/>
  <c r="L200" i="2"/>
  <c r="L264" i="2"/>
  <c r="L345" i="2"/>
  <c r="L426" i="2"/>
  <c r="L490" i="2"/>
  <c r="M372" i="2"/>
  <c r="M341" i="2"/>
  <c r="M512" i="2"/>
  <c r="M442" i="2"/>
  <c r="K372" i="2"/>
  <c r="K440" i="2"/>
  <c r="M440" i="2"/>
  <c r="M216" i="2"/>
  <c r="M64" i="2"/>
  <c r="K464" i="2"/>
  <c r="K496" i="2"/>
  <c r="K439" i="2"/>
  <c r="M439" i="2"/>
  <c r="K500" i="2"/>
  <c r="M500" i="2"/>
  <c r="K422" i="2"/>
  <c r="M422" i="2"/>
  <c r="K443" i="2"/>
  <c r="K491" i="2"/>
  <c r="M491" i="2"/>
  <c r="M233" i="2"/>
  <c r="M236" i="2"/>
  <c r="M284" i="2"/>
  <c r="O284" i="2" s="1"/>
  <c r="K444" i="2"/>
  <c r="M29" i="2"/>
  <c r="K493" i="2"/>
  <c r="M493" i="2"/>
  <c r="O493" i="2" s="1"/>
  <c r="M509" i="2"/>
  <c r="K366" i="2"/>
  <c r="M366" i="2"/>
  <c r="K398" i="2"/>
  <c r="M398" i="2"/>
  <c r="M441" i="2"/>
  <c r="I61" i="2"/>
  <c r="I15" i="2"/>
  <c r="I31" i="2"/>
  <c r="I45" i="2"/>
  <c r="I296" i="2"/>
  <c r="I248" i="2"/>
  <c r="I184" i="2"/>
  <c r="I120" i="2"/>
  <c r="I72" i="2"/>
  <c r="I26" i="2"/>
  <c r="I343" i="2"/>
  <c r="K343" i="2" s="1"/>
  <c r="I247" i="2"/>
  <c r="I167" i="2"/>
  <c r="I103" i="2"/>
  <c r="I55" i="2"/>
  <c r="I9" i="2"/>
  <c r="I326" i="2"/>
  <c r="I230" i="2"/>
  <c r="I166" i="2"/>
  <c r="I102" i="2"/>
  <c r="I309" i="2"/>
  <c r="I245" i="2"/>
  <c r="I181" i="2"/>
  <c r="I133" i="2"/>
  <c r="I69" i="2"/>
  <c r="I7" i="2"/>
  <c r="I292" i="2"/>
  <c r="K292" i="2" s="1"/>
  <c r="I228" i="2"/>
  <c r="I164" i="2"/>
  <c r="I100" i="2"/>
  <c r="I38" i="2"/>
  <c r="I291" i="2"/>
  <c r="I195" i="2"/>
  <c r="I131" i="2"/>
  <c r="I51" i="2"/>
  <c r="I338" i="2"/>
  <c r="I258" i="2"/>
  <c r="I194" i="2"/>
  <c r="I130" i="2"/>
  <c r="I66" i="2"/>
  <c r="I20" i="2"/>
  <c r="I305" i="2"/>
  <c r="I225" i="2"/>
  <c r="I161" i="2"/>
  <c r="I129" i="2"/>
  <c r="I65" i="2"/>
  <c r="I288" i="2"/>
  <c r="I224" i="2"/>
  <c r="I160" i="2"/>
  <c r="I96" i="2"/>
  <c r="I34" i="2"/>
  <c r="I319" i="2"/>
  <c r="I223" i="2"/>
  <c r="I143" i="2"/>
  <c r="I79" i="2"/>
  <c r="I17" i="2"/>
  <c r="I318" i="2"/>
  <c r="I254" i="2"/>
  <c r="I206" i="2"/>
  <c r="I158" i="2"/>
  <c r="I110" i="2"/>
  <c r="I62" i="2"/>
  <c r="I32" i="2"/>
  <c r="I301" i="2"/>
  <c r="I237" i="2"/>
  <c r="I189" i="2"/>
  <c r="I141" i="2"/>
  <c r="I344" i="2"/>
  <c r="I232" i="2"/>
  <c r="I168" i="2"/>
  <c r="I88" i="2"/>
  <c r="I10" i="2"/>
  <c r="I311" i="2"/>
  <c r="I263" i="2"/>
  <c r="I183" i="2"/>
  <c r="I119" i="2"/>
  <c r="I40" i="2"/>
  <c r="I294" i="2"/>
  <c r="I246" i="2"/>
  <c r="I182" i="2"/>
  <c r="I134" i="2"/>
  <c r="I70" i="2"/>
  <c r="I8" i="2"/>
  <c r="I341" i="2"/>
  <c r="I277" i="2"/>
  <c r="I197" i="2"/>
  <c r="I117" i="2"/>
  <c r="I53" i="2"/>
  <c r="I308" i="2"/>
  <c r="I260" i="2"/>
  <c r="I196" i="2"/>
  <c r="K196" i="2" s="1"/>
  <c r="I148" i="2"/>
  <c r="I84" i="2"/>
  <c r="I6" i="2"/>
  <c r="I339" i="2"/>
  <c r="I275" i="2"/>
  <c r="I227" i="2"/>
  <c r="I163" i="2"/>
  <c r="I83" i="2"/>
  <c r="I21" i="2"/>
  <c r="I322" i="2"/>
  <c r="I274" i="2"/>
  <c r="I210" i="2"/>
  <c r="I146" i="2"/>
  <c r="I82" i="2"/>
  <c r="I4" i="2"/>
  <c r="I289" i="2"/>
  <c r="I241" i="2"/>
  <c r="I193" i="2"/>
  <c r="I113" i="2"/>
  <c r="I49" i="2"/>
  <c r="I320" i="2"/>
  <c r="I256" i="2"/>
  <c r="I192" i="2"/>
  <c r="I112" i="2"/>
  <c r="I48" i="2"/>
  <c r="I287" i="2"/>
  <c r="I239" i="2"/>
  <c r="I175" i="2"/>
  <c r="I95" i="2"/>
  <c r="I33" i="2"/>
  <c r="I302" i="2"/>
  <c r="I238" i="2"/>
  <c r="I190" i="2"/>
  <c r="I142" i="2"/>
  <c r="I94" i="2"/>
  <c r="I46" i="2"/>
  <c r="I333" i="2"/>
  <c r="I285" i="2"/>
  <c r="I253" i="2"/>
  <c r="I205" i="2"/>
  <c r="I312" i="2"/>
  <c r="I264" i="2"/>
  <c r="I216" i="2"/>
  <c r="K216" i="2" s="1"/>
  <c r="I152" i="2"/>
  <c r="I104" i="2"/>
  <c r="I295" i="2"/>
  <c r="I231" i="2"/>
  <c r="I199" i="2"/>
  <c r="I135" i="2"/>
  <c r="I71" i="2"/>
  <c r="I342" i="2"/>
  <c r="I278" i="2"/>
  <c r="I214" i="2"/>
  <c r="I118" i="2"/>
  <c r="I54" i="2"/>
  <c r="I325" i="2"/>
  <c r="I229" i="2"/>
  <c r="I165" i="2"/>
  <c r="I101" i="2"/>
  <c r="I39" i="2"/>
  <c r="I340" i="2"/>
  <c r="I276" i="2"/>
  <c r="I212" i="2"/>
  <c r="K212" i="2" s="1"/>
  <c r="I132" i="2"/>
  <c r="I52" i="2"/>
  <c r="I307" i="2"/>
  <c r="I243" i="2"/>
  <c r="I179" i="2"/>
  <c r="I99" i="2"/>
  <c r="I37" i="2"/>
  <c r="I306" i="2"/>
  <c r="I242" i="2"/>
  <c r="I178" i="2"/>
  <c r="I114" i="2"/>
  <c r="I36" i="2"/>
  <c r="I337" i="2"/>
  <c r="I257" i="2"/>
  <c r="I177" i="2"/>
  <c r="I97" i="2"/>
  <c r="I35" i="2"/>
  <c r="I336" i="2"/>
  <c r="I272" i="2"/>
  <c r="I208" i="2"/>
  <c r="I144" i="2"/>
  <c r="I80" i="2"/>
  <c r="I335" i="2"/>
  <c r="I271" i="2"/>
  <c r="I207" i="2"/>
  <c r="I159" i="2"/>
  <c r="I111" i="2"/>
  <c r="I47" i="2"/>
  <c r="I334" i="2"/>
  <c r="I270" i="2"/>
  <c r="I222" i="2"/>
  <c r="I174" i="2"/>
  <c r="I126" i="2"/>
  <c r="I78" i="2"/>
  <c r="I16" i="2"/>
  <c r="I317" i="2"/>
  <c r="I269" i="2"/>
  <c r="I221" i="2"/>
  <c r="I173" i="2"/>
  <c r="I328" i="2"/>
  <c r="I280" i="2"/>
  <c r="I200" i="2"/>
  <c r="I136" i="2"/>
  <c r="I56" i="2"/>
  <c r="I327" i="2"/>
  <c r="I279" i="2"/>
  <c r="I215" i="2"/>
  <c r="I151" i="2"/>
  <c r="I87" i="2"/>
  <c r="K87" i="2" s="1"/>
  <c r="I25" i="2"/>
  <c r="I310" i="2"/>
  <c r="I262" i="2"/>
  <c r="I198" i="2"/>
  <c r="I150" i="2"/>
  <c r="I86" i="2"/>
  <c r="I24" i="2"/>
  <c r="I293" i="2"/>
  <c r="I261" i="2"/>
  <c r="I213" i="2"/>
  <c r="I149" i="2"/>
  <c r="I85" i="2"/>
  <c r="I23" i="2"/>
  <c r="I324" i="2"/>
  <c r="K324" i="2" s="1"/>
  <c r="I244" i="2"/>
  <c r="I180" i="2"/>
  <c r="I116" i="2"/>
  <c r="I68" i="2"/>
  <c r="I22" i="2"/>
  <c r="I323" i="2"/>
  <c r="I259" i="2"/>
  <c r="I211" i="2"/>
  <c r="I147" i="2"/>
  <c r="I115" i="2"/>
  <c r="I67" i="2"/>
  <c r="I5" i="2"/>
  <c r="I290" i="2"/>
  <c r="I226" i="2"/>
  <c r="I162" i="2"/>
  <c r="I98" i="2"/>
  <c r="I50" i="2"/>
  <c r="I321" i="2"/>
  <c r="I273" i="2"/>
  <c r="I209" i="2"/>
  <c r="I145" i="2"/>
  <c r="I81" i="2"/>
  <c r="I19" i="2"/>
  <c r="I304" i="2"/>
  <c r="I240" i="2"/>
  <c r="I176" i="2"/>
  <c r="I128" i="2"/>
  <c r="I64" i="2"/>
  <c r="I18" i="2"/>
  <c r="I303" i="2"/>
  <c r="I255" i="2"/>
  <c r="I191" i="2"/>
  <c r="I127" i="2"/>
  <c r="I63" i="2"/>
  <c r="K63" i="2" s="1"/>
  <c r="I77" i="2"/>
  <c r="I109" i="2"/>
  <c r="I125" i="2"/>
  <c r="I157" i="2"/>
  <c r="I286" i="2"/>
  <c r="I93" i="2"/>
  <c r="I332" i="2"/>
  <c r="I11" i="2"/>
  <c r="I27" i="2"/>
  <c r="I41" i="2"/>
  <c r="I57" i="2"/>
  <c r="I73" i="2"/>
  <c r="I89" i="2"/>
  <c r="I105" i="2"/>
  <c r="I121" i="2"/>
  <c r="I137" i="2"/>
  <c r="I153" i="2"/>
  <c r="I169" i="2"/>
  <c r="I185" i="2"/>
  <c r="I201" i="2"/>
  <c r="I217" i="2"/>
  <c r="I233" i="2"/>
  <c r="K233" i="2" s="1"/>
  <c r="I249" i="2"/>
  <c r="I265" i="2"/>
  <c r="I281" i="2"/>
  <c r="I297" i="2"/>
  <c r="I313" i="2"/>
  <c r="I329" i="2"/>
  <c r="I345" i="2"/>
  <c r="I12" i="2"/>
  <c r="I28" i="2"/>
  <c r="I42" i="2"/>
  <c r="K42" i="2" s="1"/>
  <c r="I58" i="2"/>
  <c r="I74" i="2"/>
  <c r="I90" i="2"/>
  <c r="I106" i="2"/>
  <c r="I122" i="2"/>
  <c r="I138" i="2"/>
  <c r="I154" i="2"/>
  <c r="I170" i="2"/>
  <c r="I186" i="2"/>
  <c r="I202" i="2"/>
  <c r="I218" i="2"/>
  <c r="I234" i="2"/>
  <c r="I250" i="2"/>
  <c r="I266" i="2"/>
  <c r="I282" i="2"/>
  <c r="I298" i="2"/>
  <c r="I314" i="2"/>
  <c r="I330" i="2"/>
  <c r="I346" i="2"/>
  <c r="I13" i="2"/>
  <c r="I29" i="2"/>
  <c r="I43" i="2"/>
  <c r="I59" i="2"/>
  <c r="I75" i="2"/>
  <c r="I91" i="2"/>
  <c r="I107" i="2"/>
  <c r="I123" i="2"/>
  <c r="I139" i="2"/>
  <c r="I155" i="2"/>
  <c r="I171" i="2"/>
  <c r="I187" i="2"/>
  <c r="I203" i="2"/>
  <c r="I219" i="2"/>
  <c r="I235" i="2"/>
  <c r="I251" i="2"/>
  <c r="I267" i="2"/>
  <c r="I283" i="2"/>
  <c r="I299" i="2"/>
  <c r="I315" i="2"/>
  <c r="I331" i="2"/>
  <c r="I14" i="2"/>
  <c r="I30" i="2"/>
  <c r="I44" i="2"/>
  <c r="I60" i="2"/>
  <c r="I76" i="2"/>
  <c r="I92" i="2"/>
  <c r="I108" i="2"/>
  <c r="I124" i="2"/>
  <c r="I140" i="2"/>
  <c r="I156" i="2"/>
  <c r="I172" i="2"/>
  <c r="I188" i="2"/>
  <c r="I204" i="2"/>
  <c r="I220" i="2"/>
  <c r="I236" i="2"/>
  <c r="I252" i="2"/>
  <c r="I268" i="2"/>
  <c r="I284" i="2"/>
  <c r="I300" i="2"/>
  <c r="I316" i="2"/>
  <c r="H476" i="2"/>
  <c r="F446" i="2"/>
  <c r="H444" i="2"/>
  <c r="F460" i="2"/>
  <c r="H458" i="2"/>
  <c r="F348" i="2"/>
  <c r="F476" i="2"/>
  <c r="H474" i="2"/>
  <c r="F350" i="2"/>
  <c r="F478" i="2"/>
  <c r="H348" i="2"/>
  <c r="H505" i="2"/>
  <c r="H489" i="2"/>
  <c r="H473" i="2"/>
  <c r="H457" i="2"/>
  <c r="H441" i="2"/>
  <c r="H425" i="2"/>
  <c r="H409" i="2"/>
  <c r="H393" i="2"/>
  <c r="H377" i="2"/>
  <c r="H361" i="2"/>
  <c r="F507" i="2"/>
  <c r="F491" i="2"/>
  <c r="F475" i="2"/>
  <c r="F459" i="2"/>
  <c r="F443" i="2"/>
  <c r="F427" i="2"/>
  <c r="F411" i="2"/>
  <c r="F395" i="2"/>
  <c r="F379" i="2"/>
  <c r="F363" i="2"/>
  <c r="F347" i="2"/>
  <c r="H504" i="2"/>
  <c r="H488" i="2"/>
  <c r="H472" i="2"/>
  <c r="H456" i="2"/>
  <c r="H440" i="2"/>
  <c r="H424" i="2"/>
  <c r="H408" i="2"/>
  <c r="H392" i="2"/>
  <c r="H376" i="2"/>
  <c r="H360" i="2"/>
  <c r="F506" i="2"/>
  <c r="F490" i="2"/>
  <c r="F474" i="2"/>
  <c r="F458" i="2"/>
  <c r="F442" i="2"/>
  <c r="F426" i="2"/>
  <c r="F410" i="2"/>
  <c r="F394" i="2"/>
  <c r="F378" i="2"/>
  <c r="F362" i="2"/>
  <c r="H503" i="2"/>
  <c r="H487" i="2"/>
  <c r="H471" i="2"/>
  <c r="H455" i="2"/>
  <c r="H439" i="2"/>
  <c r="H423" i="2"/>
  <c r="H407" i="2"/>
  <c r="H391" i="2"/>
  <c r="H375" i="2"/>
  <c r="H359" i="2"/>
  <c r="F505" i="2"/>
  <c r="F489" i="2"/>
  <c r="F473" i="2"/>
  <c r="F457" i="2"/>
  <c r="F441" i="2"/>
  <c r="F425" i="2"/>
  <c r="F409" i="2"/>
  <c r="F393" i="2"/>
  <c r="F377" i="2"/>
  <c r="F361" i="2"/>
  <c r="H502" i="2"/>
  <c r="H486" i="2"/>
  <c r="H470" i="2"/>
  <c r="H454" i="2"/>
  <c r="H438" i="2"/>
  <c r="H422" i="2"/>
  <c r="H406" i="2"/>
  <c r="H390" i="2"/>
  <c r="H374" i="2"/>
  <c r="H358" i="2"/>
  <c r="F504" i="2"/>
  <c r="F488" i="2"/>
  <c r="F472" i="2"/>
  <c r="F456" i="2"/>
  <c r="F440" i="2"/>
  <c r="F424" i="2"/>
  <c r="F408" i="2"/>
  <c r="F392" i="2"/>
  <c r="F376" i="2"/>
  <c r="F360" i="2"/>
  <c r="H501" i="2"/>
  <c r="H485" i="2"/>
  <c r="H469" i="2"/>
  <c r="H453" i="2"/>
  <c r="H437" i="2"/>
  <c r="H421" i="2"/>
  <c r="H405" i="2"/>
  <c r="H389" i="2"/>
  <c r="H373" i="2"/>
  <c r="H357" i="2"/>
  <c r="F503" i="2"/>
  <c r="F487" i="2"/>
  <c r="F471" i="2"/>
  <c r="F455" i="2"/>
  <c r="F439" i="2"/>
  <c r="F423" i="2"/>
  <c r="F407" i="2"/>
  <c r="F391" i="2"/>
  <c r="F375" i="2"/>
  <c r="F359" i="2"/>
  <c r="H500" i="2"/>
  <c r="H484" i="2"/>
  <c r="H468" i="2"/>
  <c r="H452" i="2"/>
  <c r="H436" i="2"/>
  <c r="H420" i="2"/>
  <c r="H404" i="2"/>
  <c r="H388" i="2"/>
  <c r="H372" i="2"/>
  <c r="H356" i="2"/>
  <c r="F502" i="2"/>
  <c r="F486" i="2"/>
  <c r="F470" i="2"/>
  <c r="F454" i="2"/>
  <c r="F438" i="2"/>
  <c r="F422" i="2"/>
  <c r="F406" i="2"/>
  <c r="F390" i="2"/>
  <c r="F374" i="2"/>
  <c r="F358" i="2"/>
  <c r="H499" i="2"/>
  <c r="H483" i="2"/>
  <c r="H467" i="2"/>
  <c r="H451" i="2"/>
  <c r="H435" i="2"/>
  <c r="H419" i="2"/>
  <c r="H403" i="2"/>
  <c r="H387" i="2"/>
  <c r="H371" i="2"/>
  <c r="H355" i="2"/>
  <c r="F501" i="2"/>
  <c r="F485" i="2"/>
  <c r="F469" i="2"/>
  <c r="F453" i="2"/>
  <c r="F437" i="2"/>
  <c r="F421" i="2"/>
  <c r="F405" i="2"/>
  <c r="F389" i="2"/>
  <c r="F373" i="2"/>
  <c r="F357" i="2"/>
  <c r="H514" i="2"/>
  <c r="H498" i="2"/>
  <c r="H482" i="2"/>
  <c r="H466" i="2"/>
  <c r="H450" i="2"/>
  <c r="H434" i="2"/>
  <c r="H418" i="2"/>
  <c r="H402" i="2"/>
  <c r="H386" i="2"/>
  <c r="H370" i="2"/>
  <c r="H354" i="2"/>
  <c r="F500" i="2"/>
  <c r="F484" i="2"/>
  <c r="F468" i="2"/>
  <c r="F452" i="2"/>
  <c r="F436" i="2"/>
  <c r="F420" i="2"/>
  <c r="F404" i="2"/>
  <c r="F388" i="2"/>
  <c r="F372" i="2"/>
  <c r="F356" i="2"/>
  <c r="H513" i="2"/>
  <c r="H497" i="2"/>
  <c r="H481" i="2"/>
  <c r="H465" i="2"/>
  <c r="H449" i="2"/>
  <c r="H433" i="2"/>
  <c r="H417" i="2"/>
  <c r="H401" i="2"/>
  <c r="H385" i="2"/>
  <c r="H369" i="2"/>
  <c r="H353" i="2"/>
  <c r="F499" i="2"/>
  <c r="F483" i="2"/>
  <c r="F467" i="2"/>
  <c r="F451" i="2"/>
  <c r="F435" i="2"/>
  <c r="F419" i="2"/>
  <c r="F403" i="2"/>
  <c r="F387" i="2"/>
  <c r="F371" i="2"/>
  <c r="F355" i="2"/>
  <c r="H512" i="2"/>
  <c r="H496" i="2"/>
  <c r="H480" i="2"/>
  <c r="H464" i="2"/>
  <c r="H448" i="2"/>
  <c r="H432" i="2"/>
  <c r="H416" i="2"/>
  <c r="H400" i="2"/>
  <c r="H384" i="2"/>
  <c r="H368" i="2"/>
  <c r="H352" i="2"/>
  <c r="F514" i="2"/>
  <c r="F498" i="2"/>
  <c r="F482" i="2"/>
  <c r="F466" i="2"/>
  <c r="F450" i="2"/>
  <c r="F434" i="2"/>
  <c r="F418" i="2"/>
  <c r="F402" i="2"/>
  <c r="F386" i="2"/>
  <c r="F370" i="2"/>
  <c r="F354" i="2"/>
  <c r="H511" i="2"/>
  <c r="H495" i="2"/>
  <c r="H479" i="2"/>
  <c r="H463" i="2"/>
  <c r="H447" i="2"/>
  <c r="H431" i="2"/>
  <c r="H415" i="2"/>
  <c r="H399" i="2"/>
  <c r="H383" i="2"/>
  <c r="H367" i="2"/>
  <c r="H351" i="2"/>
  <c r="F513" i="2"/>
  <c r="F497" i="2"/>
  <c r="F481" i="2"/>
  <c r="F465" i="2"/>
  <c r="F449" i="2"/>
  <c r="F433" i="2"/>
  <c r="F417" i="2"/>
  <c r="F401" i="2"/>
  <c r="F385" i="2"/>
  <c r="F369" i="2"/>
  <c r="F353" i="2"/>
  <c r="H510" i="2"/>
  <c r="H494" i="2"/>
  <c r="H478" i="2"/>
  <c r="H462" i="2"/>
  <c r="H446" i="2"/>
  <c r="H430" i="2"/>
  <c r="H414" i="2"/>
  <c r="H398" i="2"/>
  <c r="H382" i="2"/>
  <c r="H366" i="2"/>
  <c r="H350" i="2"/>
  <c r="F512" i="2"/>
  <c r="F496" i="2"/>
  <c r="F480" i="2"/>
  <c r="F464" i="2"/>
  <c r="F448" i="2"/>
  <c r="F432" i="2"/>
  <c r="F416" i="2"/>
  <c r="F400" i="2"/>
  <c r="F384" i="2"/>
  <c r="F368" i="2"/>
  <c r="F352" i="2"/>
  <c r="H509" i="2"/>
  <c r="H493" i="2"/>
  <c r="H477" i="2"/>
  <c r="H461" i="2"/>
  <c r="H445" i="2"/>
  <c r="H429" i="2"/>
  <c r="H413" i="2"/>
  <c r="H397" i="2"/>
  <c r="H381" i="2"/>
  <c r="H365" i="2"/>
  <c r="H349" i="2"/>
  <c r="F511" i="2"/>
  <c r="F495" i="2"/>
  <c r="F479" i="2"/>
  <c r="F463" i="2"/>
  <c r="F447" i="2"/>
  <c r="F431" i="2"/>
  <c r="F415" i="2"/>
  <c r="F399" i="2"/>
  <c r="F383" i="2"/>
  <c r="F367" i="2"/>
  <c r="F351" i="2"/>
  <c r="H507" i="2"/>
  <c r="H491" i="2"/>
  <c r="H475" i="2"/>
  <c r="H459" i="2"/>
  <c r="H443" i="2"/>
  <c r="H427" i="2"/>
  <c r="H411" i="2"/>
  <c r="H395" i="2"/>
  <c r="H379" i="2"/>
  <c r="H363" i="2"/>
  <c r="H347" i="2"/>
  <c r="F509" i="2"/>
  <c r="F493" i="2"/>
  <c r="F477" i="2"/>
  <c r="F461" i="2"/>
  <c r="F445" i="2"/>
  <c r="F429" i="2"/>
  <c r="F413" i="2"/>
  <c r="F397" i="2"/>
  <c r="F381" i="2"/>
  <c r="F365" i="2"/>
  <c r="F349" i="2"/>
  <c r="F364" i="2"/>
  <c r="F492" i="2"/>
  <c r="H362" i="2"/>
  <c r="H490" i="2"/>
  <c r="F366" i="2"/>
  <c r="F494" i="2"/>
  <c r="H364" i="2"/>
  <c r="H492" i="2"/>
  <c r="F380" i="2"/>
  <c r="F508" i="2"/>
  <c r="H378" i="2"/>
  <c r="H506" i="2"/>
  <c r="F382" i="2"/>
  <c r="F510" i="2"/>
  <c r="H380" i="2"/>
  <c r="H508" i="2"/>
  <c r="H460" i="2"/>
  <c r="F396" i="2"/>
  <c r="H394" i="2"/>
  <c r="F398" i="2"/>
  <c r="H396" i="2"/>
  <c r="F462" i="2"/>
  <c r="F412" i="2"/>
  <c r="H410" i="2"/>
  <c r="F414" i="2"/>
  <c r="H412" i="2"/>
  <c r="F428" i="2"/>
  <c r="H426" i="2"/>
  <c r="F430" i="2"/>
  <c r="H428" i="2"/>
  <c r="F444" i="2"/>
  <c r="H442" i="2"/>
  <c r="K302" i="2" l="1"/>
  <c r="K266" i="2"/>
  <c r="K92" i="2"/>
  <c r="K236" i="2"/>
  <c r="K29" i="2"/>
  <c r="O201" i="2"/>
  <c r="O5" i="2"/>
  <c r="N202" i="2"/>
  <c r="O200" i="2"/>
  <c r="O308" i="2"/>
  <c r="N186" i="2"/>
  <c r="O276" i="2"/>
  <c r="O302" i="2"/>
  <c r="K106" i="2"/>
  <c r="K235" i="2"/>
  <c r="O16" i="2"/>
  <c r="N194" i="2"/>
  <c r="K270" i="2"/>
  <c r="O10" i="2"/>
  <c r="O247" i="2"/>
  <c r="O249" i="2"/>
  <c r="O269" i="2"/>
  <c r="O277" i="2"/>
  <c r="N154" i="2"/>
  <c r="K234" i="2"/>
  <c r="O172" i="2"/>
  <c r="O61" i="2"/>
  <c r="O251" i="2"/>
  <c r="O182" i="2"/>
  <c r="O207" i="2"/>
  <c r="O463" i="2"/>
  <c r="K222" i="2"/>
  <c r="K177" i="2"/>
  <c r="K276" i="2"/>
  <c r="K311" i="2"/>
  <c r="O14" i="2"/>
  <c r="K155" i="2"/>
  <c r="M501" i="2"/>
  <c r="O501" i="2" s="1"/>
  <c r="K206" i="2"/>
  <c r="K282" i="2"/>
  <c r="K511" i="2"/>
  <c r="O85" i="2"/>
  <c r="O283" i="2"/>
  <c r="K370" i="2"/>
  <c r="M465" i="2"/>
  <c r="O465" i="2" s="1"/>
  <c r="M470" i="2"/>
  <c r="N470" i="2" s="1"/>
  <c r="M494" i="2"/>
  <c r="O494" i="2" s="1"/>
  <c r="M492" i="2"/>
  <c r="N492" i="2" s="1"/>
  <c r="M487" i="2"/>
  <c r="O487" i="2" s="1"/>
  <c r="K156" i="2"/>
  <c r="K209" i="2"/>
  <c r="M478" i="2"/>
  <c r="O478" i="2" s="1"/>
  <c r="K476" i="2"/>
  <c r="O349" i="2"/>
  <c r="M459" i="2"/>
  <c r="O459" i="2" s="1"/>
  <c r="M504" i="2"/>
  <c r="N504" i="2" s="1"/>
  <c r="M417" i="2"/>
  <c r="O417" i="2" s="1"/>
  <c r="N342" i="2"/>
  <c r="O115" i="2"/>
  <c r="M381" i="2"/>
  <c r="N381" i="2" s="1"/>
  <c r="K430" i="2"/>
  <c r="M449" i="2"/>
  <c r="O449" i="2" s="1"/>
  <c r="M407" i="2"/>
  <c r="O407" i="2" s="1"/>
  <c r="N122" i="2"/>
  <c r="O141" i="2"/>
  <c r="O199" i="2"/>
  <c r="O180" i="2"/>
  <c r="N175" i="2"/>
  <c r="O321" i="2"/>
  <c r="N34" i="2"/>
  <c r="N290" i="2"/>
  <c r="O128" i="2"/>
  <c r="O384" i="2"/>
  <c r="O337" i="2"/>
  <c r="O50" i="2"/>
  <c r="N306" i="2"/>
  <c r="O57" i="2"/>
  <c r="K88" i="2"/>
  <c r="M412" i="2"/>
  <c r="O412" i="2" s="1"/>
  <c r="O37" i="2"/>
  <c r="O217" i="2"/>
  <c r="O92" i="2"/>
  <c r="M380" i="2"/>
  <c r="O380" i="2" s="1"/>
  <c r="O476" i="2"/>
  <c r="K14" i="2"/>
  <c r="K27" i="2"/>
  <c r="K261" i="2"/>
  <c r="K178" i="2"/>
  <c r="K341" i="2"/>
  <c r="K319" i="2"/>
  <c r="M358" i="2"/>
  <c r="N358" i="2" s="1"/>
  <c r="M434" i="2"/>
  <c r="N434" i="2" s="1"/>
  <c r="K115" i="2"/>
  <c r="K293" i="2"/>
  <c r="K166" i="2"/>
  <c r="K429" i="2"/>
  <c r="M364" i="2"/>
  <c r="N364" i="2" s="1"/>
  <c r="O351" i="2"/>
  <c r="K131" i="2"/>
  <c r="M413" i="2"/>
  <c r="N413" i="2" s="1"/>
  <c r="K433" i="2"/>
  <c r="K285" i="2"/>
  <c r="K256" i="2"/>
  <c r="K497" i="2"/>
  <c r="M360" i="2"/>
  <c r="N360" i="2" s="1"/>
  <c r="M402" i="2"/>
  <c r="O402" i="2" s="1"/>
  <c r="O124" i="2"/>
  <c r="O89" i="2"/>
  <c r="O299" i="2"/>
  <c r="O309" i="2"/>
  <c r="O30" i="2"/>
  <c r="O333" i="2"/>
  <c r="O46" i="2"/>
  <c r="O259" i="2"/>
  <c r="N187" i="2"/>
  <c r="O275" i="2"/>
  <c r="O293" i="2"/>
  <c r="O279" i="2"/>
  <c r="O252" i="2"/>
  <c r="N12" i="2"/>
  <c r="O223" i="2"/>
  <c r="O28" i="2"/>
  <c r="O232" i="2"/>
  <c r="O239" i="2"/>
  <c r="O495" i="2"/>
  <c r="O62" i="2"/>
  <c r="O262" i="2"/>
  <c r="O116" i="2"/>
  <c r="O255" i="2"/>
  <c r="O511" i="2"/>
  <c r="O192" i="2"/>
  <c r="N145" i="2"/>
  <c r="N114" i="2"/>
  <c r="O294" i="2"/>
  <c r="O40" i="2"/>
  <c r="O346" i="2"/>
  <c r="N161" i="2"/>
  <c r="O286" i="2"/>
  <c r="O339" i="2"/>
  <c r="K477" i="2"/>
  <c r="M477" i="2"/>
  <c r="N477" i="2" s="1"/>
  <c r="O56" i="2"/>
  <c r="O168" i="2"/>
  <c r="O99" i="2"/>
  <c r="K280" i="2"/>
  <c r="K51" i="2"/>
  <c r="K446" i="2"/>
  <c r="M446" i="2"/>
  <c r="O446" i="2" s="1"/>
  <c r="O343" i="2"/>
  <c r="K390" i="2"/>
  <c r="M390" i="2"/>
  <c r="O390" i="2" s="1"/>
  <c r="K387" i="2"/>
  <c r="M387" i="2"/>
  <c r="O387" i="2" s="1"/>
  <c r="O310" i="2"/>
  <c r="K312" i="2"/>
  <c r="M423" i="2"/>
  <c r="O423" i="2" s="1"/>
  <c r="K11" i="2"/>
  <c r="K204" i="2"/>
  <c r="K122" i="2"/>
  <c r="K217" i="2"/>
  <c r="K286" i="2"/>
  <c r="K19" i="2"/>
  <c r="K259" i="2"/>
  <c r="K150" i="2"/>
  <c r="K221" i="2"/>
  <c r="K99" i="2"/>
  <c r="K333" i="2"/>
  <c r="K275" i="2"/>
  <c r="K182" i="2"/>
  <c r="K301" i="2"/>
  <c r="K224" i="2"/>
  <c r="K291" i="2"/>
  <c r="M355" i="2"/>
  <c r="O355" i="2" s="1"/>
  <c r="M376" i="2"/>
  <c r="O376" i="2" s="1"/>
  <c r="O73" i="2"/>
  <c r="O260" i="2"/>
  <c r="K427" i="2"/>
  <c r="O222" i="2"/>
  <c r="K461" i="2"/>
  <c r="M461" i="2"/>
  <c r="O461" i="2" s="1"/>
  <c r="K379" i="2"/>
  <c r="M379" i="2"/>
  <c r="O379" i="2" s="1"/>
  <c r="O185" i="2"/>
  <c r="K328" i="2"/>
  <c r="K189" i="2"/>
  <c r="K15" i="2"/>
  <c r="K81" i="2"/>
  <c r="K323" i="2"/>
  <c r="K198" i="2"/>
  <c r="K269" i="2"/>
  <c r="K144" i="2"/>
  <c r="K278" i="2"/>
  <c r="K46" i="2"/>
  <c r="K339" i="2"/>
  <c r="K55" i="2"/>
  <c r="M377" i="2"/>
  <c r="O377" i="2" s="1"/>
  <c r="O509" i="2"/>
  <c r="M391" i="2"/>
  <c r="O391" i="2" s="1"/>
  <c r="M385" i="2"/>
  <c r="O385" i="2" s="1"/>
  <c r="K385" i="2"/>
  <c r="M365" i="2"/>
  <c r="O365" i="2" s="1"/>
  <c r="O64" i="2"/>
  <c r="M401" i="2"/>
  <c r="N401" i="2" s="1"/>
  <c r="K401" i="2"/>
  <c r="M437" i="2"/>
  <c r="O437" i="2" s="1"/>
  <c r="K75" i="2"/>
  <c r="K325" i="2"/>
  <c r="K83" i="2"/>
  <c r="K31" i="2"/>
  <c r="K349" i="2"/>
  <c r="K411" i="2"/>
  <c r="M411" i="2"/>
  <c r="N411" i="2" s="1"/>
  <c r="K315" i="2"/>
  <c r="K332" i="2"/>
  <c r="K192" i="2"/>
  <c r="O235" i="2"/>
  <c r="M371" i="2"/>
  <c r="O371" i="2" s="1"/>
  <c r="K394" i="2"/>
  <c r="O138" i="2"/>
  <c r="M426" i="2"/>
  <c r="O426" i="2" s="1"/>
  <c r="K172" i="2"/>
  <c r="K251" i="2"/>
  <c r="K346" i="2"/>
  <c r="K90" i="2"/>
  <c r="K185" i="2"/>
  <c r="K125" i="2"/>
  <c r="K145" i="2"/>
  <c r="K262" i="2"/>
  <c r="K317" i="2"/>
  <c r="K208" i="2"/>
  <c r="K342" i="2"/>
  <c r="K94" i="2"/>
  <c r="K113" i="2"/>
  <c r="K294" i="2"/>
  <c r="K62" i="2"/>
  <c r="K103" i="2"/>
  <c r="O233" i="2"/>
  <c r="K386" i="2"/>
  <c r="M471" i="2"/>
  <c r="N471" i="2" s="1"/>
  <c r="K424" i="2"/>
  <c r="K105" i="2"/>
  <c r="M369" i="2"/>
  <c r="O369" i="2" s="1"/>
  <c r="K369" i="2"/>
  <c r="M421" i="2"/>
  <c r="N421" i="2" s="1"/>
  <c r="K452" i="2"/>
  <c r="M452" i="2"/>
  <c r="O452" i="2" s="1"/>
  <c r="K418" i="2"/>
  <c r="M418" i="2"/>
  <c r="O418" i="2" s="1"/>
  <c r="K271" i="2"/>
  <c r="K70" i="2"/>
  <c r="M474" i="2"/>
  <c r="O474" i="2" s="1"/>
  <c r="K330" i="2"/>
  <c r="K109" i="2"/>
  <c r="K68" i="2"/>
  <c r="K310" i="2"/>
  <c r="K307" i="2"/>
  <c r="K142" i="2"/>
  <c r="K193" i="2"/>
  <c r="K40" i="2"/>
  <c r="K129" i="2"/>
  <c r="M356" i="2"/>
  <c r="N356" i="2" s="1"/>
  <c r="M408" i="2"/>
  <c r="O408" i="2" s="1"/>
  <c r="K373" i="2"/>
  <c r="M373" i="2"/>
  <c r="O373" i="2" s="1"/>
  <c r="O196" i="2"/>
  <c r="M363" i="2"/>
  <c r="O363" i="2" s="1"/>
  <c r="K67" i="2"/>
  <c r="M480" i="2"/>
  <c r="N480" i="2" s="1"/>
  <c r="K480" i="2"/>
  <c r="K252" i="2"/>
  <c r="K170" i="2"/>
  <c r="K176" i="2"/>
  <c r="K207" i="2"/>
  <c r="K240" i="2"/>
  <c r="O109" i="2"/>
  <c r="K220" i="2"/>
  <c r="K299" i="2"/>
  <c r="K86" i="2"/>
  <c r="K37" i="2"/>
  <c r="K160" i="2"/>
  <c r="K61" i="2"/>
  <c r="K314" i="2"/>
  <c r="K116" i="2"/>
  <c r="K25" i="2"/>
  <c r="K78" i="2"/>
  <c r="K148" i="2"/>
  <c r="K161" i="2"/>
  <c r="K228" i="2"/>
  <c r="M489" i="2"/>
  <c r="O489" i="2" s="1"/>
  <c r="O491" i="2"/>
  <c r="O118" i="2"/>
  <c r="O153" i="2"/>
  <c r="N78" i="2"/>
  <c r="O108" i="2"/>
  <c r="O458" i="2"/>
  <c r="O181" i="2"/>
  <c r="O163" i="2"/>
  <c r="O184" i="2"/>
  <c r="O13" i="2"/>
  <c r="O318" i="2"/>
  <c r="O179" i="2"/>
  <c r="O135" i="2"/>
  <c r="O58" i="2"/>
  <c r="O164" i="2"/>
  <c r="O77" i="2"/>
  <c r="O107" i="2"/>
  <c r="O248" i="2"/>
  <c r="O123" i="2"/>
  <c r="O102" i="2"/>
  <c r="O169" i="2"/>
  <c r="O195" i="2"/>
  <c r="O59" i="2"/>
  <c r="O38" i="2"/>
  <c r="N372" i="2"/>
  <c r="O60" i="2"/>
  <c r="K345" i="2"/>
  <c r="K162" i="2"/>
  <c r="K23" i="2"/>
  <c r="K340" i="2"/>
  <c r="K146" i="2"/>
  <c r="O244" i="2"/>
  <c r="O120" i="2"/>
  <c r="N43" i="2"/>
  <c r="O219" i="2"/>
  <c r="O462" i="2"/>
  <c r="O143" i="2"/>
  <c r="O399" i="2"/>
  <c r="N190" i="2"/>
  <c r="O336" i="2"/>
  <c r="O289" i="2"/>
  <c r="N442" i="2"/>
  <c r="O213" i="2"/>
  <c r="O246" i="2"/>
  <c r="O8" i="2"/>
  <c r="O101" i="2"/>
  <c r="K329" i="2"/>
  <c r="K303" i="2"/>
  <c r="K85" i="2"/>
  <c r="K334" i="2"/>
  <c r="K117" i="2"/>
  <c r="K300" i="2"/>
  <c r="K218" i="2"/>
  <c r="K56" i="2"/>
  <c r="K47" i="2"/>
  <c r="K36" i="2"/>
  <c r="K168" i="2"/>
  <c r="O29" i="2"/>
  <c r="O500" i="2"/>
  <c r="O214" i="2"/>
  <c r="O9" i="2"/>
  <c r="O348" i="2"/>
  <c r="K114" i="2"/>
  <c r="K165" i="2"/>
  <c r="K264" i="2"/>
  <c r="K287" i="2"/>
  <c r="K296" i="2"/>
  <c r="O139" i="2"/>
  <c r="O133" i="2"/>
  <c r="O268" i="2"/>
  <c r="O100" i="2"/>
  <c r="O93" i="2"/>
  <c r="O173" i="2"/>
  <c r="O41" i="2"/>
  <c r="O281" i="2"/>
  <c r="O104" i="2"/>
  <c r="O159" i="2"/>
  <c r="N305" i="2"/>
  <c r="N18" i="2"/>
  <c r="N274" i="2"/>
  <c r="O227" i="2"/>
  <c r="O6" i="2"/>
  <c r="K457" i="2"/>
  <c r="M457" i="2"/>
  <c r="O457" i="2" s="1"/>
  <c r="K436" i="2"/>
  <c r="M436" i="2"/>
  <c r="O436" i="2" s="1"/>
  <c r="M490" i="2"/>
  <c r="O490" i="2" s="1"/>
  <c r="K507" i="2"/>
  <c r="M507" i="2"/>
  <c r="N507" i="2" s="1"/>
  <c r="K438" i="2"/>
  <c r="M438" i="2"/>
  <c r="O438" i="2" s="1"/>
  <c r="O389" i="2"/>
  <c r="M508" i="2"/>
  <c r="O508" i="2" s="1"/>
  <c r="K508" i="2"/>
  <c r="M382" i="2"/>
  <c r="O382" i="2" s="1"/>
  <c r="K382" i="2"/>
  <c r="K383" i="2"/>
  <c r="M383" i="2"/>
  <c r="O383" i="2" s="1"/>
  <c r="K73" i="2"/>
  <c r="O253" i="2"/>
  <c r="O237" i="2"/>
  <c r="O167" i="2"/>
  <c r="O469" i="2"/>
  <c r="K48" i="2"/>
  <c r="K102" i="2"/>
  <c r="K59" i="2"/>
  <c r="K163" i="2"/>
  <c r="M428" i="2"/>
  <c r="N428" i="2" s="1"/>
  <c r="M482" i="2"/>
  <c r="O482" i="2" s="1"/>
  <c r="K283" i="2"/>
  <c r="O323" i="2"/>
  <c r="K367" i="2"/>
  <c r="K403" i="2"/>
  <c r="M403" i="2"/>
  <c r="O403" i="2" s="1"/>
  <c r="K406" i="2"/>
  <c r="M406" i="2"/>
  <c r="O406" i="2" s="1"/>
  <c r="K485" i="2"/>
  <c r="M485" i="2"/>
  <c r="N485" i="2" s="1"/>
  <c r="M513" i="2"/>
  <c r="N513" i="2" s="1"/>
  <c r="K513" i="2"/>
  <c r="K481" i="2"/>
  <c r="M374" i="2"/>
  <c r="N374" i="2" s="1"/>
  <c r="O140" i="2"/>
  <c r="N297" i="2"/>
  <c r="O211" i="2"/>
  <c r="K361" i="2"/>
  <c r="M361" i="2"/>
  <c r="N361" i="2" s="1"/>
  <c r="M395" i="2"/>
  <c r="O395" i="2" s="1"/>
  <c r="O183" i="2"/>
  <c r="M435" i="2"/>
  <c r="O435" i="2" s="1"/>
  <c r="M456" i="2"/>
  <c r="O456" i="2" s="1"/>
  <c r="M378" i="2"/>
  <c r="O378" i="2" s="1"/>
  <c r="O132" i="2"/>
  <c r="K91" i="2"/>
  <c r="K344" i="2"/>
  <c r="K242" i="2"/>
  <c r="M404" i="2"/>
  <c r="O404" i="2" s="1"/>
  <c r="K43" i="2"/>
  <c r="K93" i="2"/>
  <c r="K211" i="2"/>
  <c r="K335" i="2"/>
  <c r="K118" i="2"/>
  <c r="K227" i="2"/>
  <c r="K237" i="2"/>
  <c r="K195" i="2"/>
  <c r="O334" i="2"/>
  <c r="K458" i="2"/>
  <c r="O47" i="2"/>
  <c r="O31" i="2"/>
  <c r="M420" i="2"/>
  <c r="N420" i="2" s="1"/>
  <c r="K420" i="2"/>
  <c r="M466" i="2"/>
  <c r="O466" i="2" s="1"/>
  <c r="K466" i="2"/>
  <c r="O44" i="2"/>
  <c r="O54" i="2"/>
  <c r="K60" i="2"/>
  <c r="K226" i="2"/>
  <c r="O72" i="2"/>
  <c r="O7" i="2"/>
  <c r="K123" i="2"/>
  <c r="K101" i="2"/>
  <c r="K194" i="2"/>
  <c r="M460" i="2"/>
  <c r="N460" i="2" s="1"/>
  <c r="M388" i="2"/>
  <c r="O388" i="2" s="1"/>
  <c r="O152" i="2"/>
  <c r="K284" i="2"/>
  <c r="K107" i="2"/>
  <c r="K136" i="2"/>
  <c r="K45" i="2"/>
  <c r="K265" i="2"/>
  <c r="K205" i="2"/>
  <c r="K8" i="2"/>
  <c r="O11" i="2"/>
  <c r="K147" i="2"/>
  <c r="K24" i="2"/>
  <c r="K54" i="2"/>
  <c r="K138" i="2"/>
  <c r="K304" i="2"/>
  <c r="K173" i="2"/>
  <c r="K134" i="2"/>
  <c r="K326" i="2"/>
  <c r="O271" i="2"/>
  <c r="K410" i="2"/>
  <c r="O312" i="2"/>
  <c r="M362" i="2"/>
  <c r="O362" i="2" s="1"/>
  <c r="M450" i="2"/>
  <c r="O450" i="2" s="1"/>
  <c r="K450" i="2"/>
  <c r="K419" i="2"/>
  <c r="M419" i="2"/>
  <c r="O419" i="2" s="1"/>
  <c r="O231" i="2"/>
  <c r="O110" i="2"/>
  <c r="M498" i="2"/>
  <c r="O498" i="2" s="1"/>
  <c r="K498" i="2"/>
  <c r="K451" i="2"/>
  <c r="M451" i="2"/>
  <c r="O451" i="2" s="1"/>
  <c r="K139" i="2"/>
  <c r="K39" i="2"/>
  <c r="K210" i="2"/>
  <c r="K79" i="2"/>
  <c r="K181" i="2"/>
  <c r="K184" i="2"/>
  <c r="K44" i="2"/>
  <c r="K248" i="2"/>
  <c r="O157" i="2"/>
  <c r="K64" i="2"/>
  <c r="K213" i="2"/>
  <c r="K111" i="2"/>
  <c r="M502" i="2"/>
  <c r="O502" i="2" s="1"/>
  <c r="K486" i="2"/>
  <c r="O296" i="2"/>
  <c r="O15" i="2"/>
  <c r="K320" i="2"/>
  <c r="K389" i="2"/>
  <c r="O87" i="2"/>
  <c r="K351" i="2"/>
  <c r="N155" i="2"/>
  <c r="K267" i="2"/>
  <c r="K157" i="2"/>
  <c r="K246" i="2"/>
  <c r="O441" i="2"/>
  <c r="O245" i="2"/>
  <c r="K22" i="2"/>
  <c r="O55" i="2"/>
  <c r="N341" i="2"/>
  <c r="O170" i="2"/>
  <c r="K58" i="2"/>
  <c r="K153" i="2"/>
  <c r="K52" i="2"/>
  <c r="K135" i="2"/>
  <c r="K241" i="2"/>
  <c r="K158" i="2"/>
  <c r="N193" i="2"/>
  <c r="O316" i="2"/>
  <c r="K108" i="2"/>
  <c r="K28" i="2"/>
  <c r="K127" i="2"/>
  <c r="K244" i="2"/>
  <c r="K231" i="2"/>
  <c r="K4" i="2"/>
  <c r="K260" i="2"/>
  <c r="K26" i="2"/>
  <c r="M409" i="2"/>
  <c r="O409" i="2" s="1"/>
  <c r="O261" i="2"/>
  <c r="M416" i="2"/>
  <c r="O416" i="2" s="1"/>
  <c r="O311" i="2"/>
  <c r="N162" i="2"/>
  <c r="M353" i="2"/>
  <c r="O353" i="2" s="1"/>
  <c r="O330" i="2"/>
  <c r="O282" i="2"/>
  <c r="N14" i="2"/>
  <c r="K13" i="2"/>
  <c r="K201" i="2"/>
  <c r="K179" i="2"/>
  <c r="K32" i="2"/>
  <c r="K38" i="2"/>
  <c r="M396" i="2"/>
  <c r="O396" i="2" s="1"/>
  <c r="O445" i="2"/>
  <c r="O422" i="2"/>
  <c r="K74" i="2"/>
  <c r="K169" i="2"/>
  <c r="K16" i="2"/>
  <c r="K272" i="2"/>
  <c r="K110" i="2"/>
  <c r="K164" i="2"/>
  <c r="O204" i="2"/>
  <c r="O174" i="2"/>
  <c r="K273" i="2"/>
  <c r="O117" i="2"/>
  <c r="O221" i="2"/>
  <c r="O301" i="2"/>
  <c r="O298" i="2"/>
  <c r="O307" i="2"/>
  <c r="K137" i="2"/>
  <c r="O315" i="2"/>
  <c r="O440" i="2"/>
  <c r="K495" i="2"/>
  <c r="M431" i="2"/>
  <c r="O431" i="2" s="1"/>
  <c r="N218" i="2"/>
  <c r="K215" i="2"/>
  <c r="K308" i="2"/>
  <c r="K318" i="2"/>
  <c r="K20" i="2"/>
  <c r="K69" i="2"/>
  <c r="M350" i="2"/>
  <c r="O350" i="2" s="1"/>
  <c r="O125" i="2"/>
  <c r="O332" i="2"/>
  <c r="O345" i="2"/>
  <c r="M453" i="2"/>
  <c r="O453" i="2" s="1"/>
  <c r="K368" i="2"/>
  <c r="O264" i="2"/>
  <c r="O303" i="2"/>
  <c r="O42" i="2"/>
  <c r="O287" i="2"/>
  <c r="O394" i="2"/>
  <c r="O84" i="2"/>
  <c r="O295" i="2"/>
  <c r="K188" i="2"/>
  <c r="K288" i="2"/>
  <c r="O317" i="2"/>
  <c r="N178" i="2"/>
  <c r="O414" i="2"/>
  <c r="O78" i="2"/>
  <c r="O425" i="2"/>
  <c r="O94" i="2"/>
  <c r="K77" i="2"/>
  <c r="O126" i="2"/>
  <c r="O280" i="2"/>
  <c r="O90" i="2"/>
  <c r="K203" i="2"/>
  <c r="K298" i="2"/>
  <c r="K126" i="2"/>
  <c r="K238" i="2"/>
  <c r="K225" i="2"/>
  <c r="O366" i="2"/>
  <c r="N512" i="2"/>
  <c r="K250" i="2"/>
  <c r="K255" i="2"/>
  <c r="K257" i="2"/>
  <c r="K95" i="2"/>
  <c r="K17" i="2"/>
  <c r="K120" i="2"/>
  <c r="K510" i="2"/>
  <c r="O63" i="2"/>
  <c r="M447" i="2"/>
  <c r="O447" i="2" s="1"/>
  <c r="N209" i="2"/>
  <c r="O324" i="2"/>
  <c r="K472" i="2"/>
  <c r="O319" i="2"/>
  <c r="O88" i="2"/>
  <c r="K399" i="2"/>
  <c r="M479" i="2"/>
  <c r="O479" i="2" s="1"/>
  <c r="M514" i="2"/>
  <c r="O514" i="2" s="1"/>
  <c r="O111" i="2"/>
  <c r="O335" i="2"/>
  <c r="M432" i="2"/>
  <c r="O432" i="2" s="1"/>
  <c r="M503" i="2"/>
  <c r="O503" i="2" s="1"/>
  <c r="N242" i="2"/>
  <c r="N188" i="2"/>
  <c r="K71" i="2"/>
  <c r="O83" i="2"/>
  <c r="O142" i="2"/>
  <c r="K384" i="2"/>
  <c r="K448" i="2"/>
  <c r="N106" i="2"/>
  <c r="M484" i="2"/>
  <c r="N484" i="2" s="1"/>
  <c r="O79" i="2"/>
  <c r="K214" i="2"/>
  <c r="K247" i="2"/>
  <c r="M393" i="2"/>
  <c r="O393" i="2" s="1"/>
  <c r="O165" i="2"/>
  <c r="M488" i="2"/>
  <c r="O488" i="2" s="1"/>
  <c r="N17" i="2"/>
  <c r="K124" i="2"/>
  <c r="K321" i="2"/>
  <c r="K35" i="2"/>
  <c r="K199" i="2"/>
  <c r="K289" i="2"/>
  <c r="K183" i="2"/>
  <c r="M454" i="2"/>
  <c r="N454" i="2" s="1"/>
  <c r="M415" i="2"/>
  <c r="O415" i="2" s="1"/>
  <c r="K187" i="2"/>
  <c r="K174" i="2"/>
  <c r="K254" i="2"/>
  <c r="K7" i="2"/>
  <c r="M270" i="2"/>
  <c r="O270" i="2" s="1"/>
  <c r="O340" i="2"/>
  <c r="K171" i="2"/>
  <c r="K12" i="2"/>
  <c r="K191" i="2"/>
  <c r="K98" i="2"/>
  <c r="K295" i="2"/>
  <c r="K82" i="2"/>
  <c r="K445" i="2"/>
  <c r="K348" i="2"/>
  <c r="O134" i="2"/>
  <c r="M468" i="2"/>
  <c r="O468" i="2" s="1"/>
  <c r="K89" i="2"/>
  <c r="K279" i="2"/>
  <c r="K104" i="2"/>
  <c r="O429" i="2"/>
  <c r="K425" i="2"/>
  <c r="N273" i="2"/>
  <c r="K316" i="2"/>
  <c r="K327" i="2"/>
  <c r="K337" i="2"/>
  <c r="K152" i="2"/>
  <c r="K175" i="2"/>
  <c r="K130" i="2"/>
  <c r="O206" i="2"/>
  <c r="K414" i="2"/>
  <c r="O238" i="2"/>
  <c r="O91" i="2"/>
  <c r="O86" i="2"/>
  <c r="O52" i="2"/>
  <c r="M499" i="2"/>
  <c r="O499" i="2" s="1"/>
  <c r="K313" i="2"/>
  <c r="K57" i="2"/>
  <c r="K18" i="2"/>
  <c r="K290" i="2"/>
  <c r="K149" i="2"/>
  <c r="K239" i="2"/>
  <c r="K274" i="2"/>
  <c r="K197" i="2"/>
  <c r="K143" i="2"/>
  <c r="K245" i="2"/>
  <c r="O398" i="2"/>
  <c r="O444" i="2"/>
  <c r="O300" i="2"/>
  <c r="O75" i="2"/>
  <c r="O36" i="2"/>
  <c r="K354" i="2"/>
  <c r="O24" i="2"/>
  <c r="O216" i="2"/>
  <c r="K463" i="2"/>
  <c r="K80" i="2"/>
  <c r="K243" i="2"/>
  <c r="K84" i="2"/>
  <c r="K167" i="2"/>
  <c r="K462" i="2"/>
  <c r="K469" i="2"/>
  <c r="N257" i="2"/>
  <c r="K219" i="2"/>
  <c r="K336" i="2"/>
  <c r="K190" i="2"/>
  <c r="K119" i="2"/>
  <c r="N58" i="2"/>
  <c r="M392" i="2"/>
  <c r="O392" i="2" s="1"/>
  <c r="O439" i="2"/>
  <c r="O320" i="2"/>
  <c r="K400" i="2"/>
  <c r="O215" i="2"/>
  <c r="M359" i="2"/>
  <c r="O359" i="2" s="1"/>
  <c r="M506" i="2"/>
  <c r="O506" i="2" s="1"/>
  <c r="K49" i="2"/>
  <c r="O197" i="2"/>
  <c r="O424" i="2"/>
  <c r="K140" i="2"/>
  <c r="K180" i="2"/>
  <c r="K132" i="2"/>
  <c r="O166" i="2"/>
  <c r="O136" i="2"/>
  <c r="O266" i="2"/>
  <c r="K121" i="2"/>
  <c r="K50" i="2"/>
  <c r="K151" i="2"/>
  <c r="K97" i="2"/>
  <c r="K263" i="2"/>
  <c r="K305" i="2"/>
  <c r="O430" i="2"/>
  <c r="O45" i="2"/>
  <c r="O53" i="2"/>
  <c r="K33" i="2"/>
  <c r="K72" i="2"/>
  <c r="O285" i="2"/>
  <c r="O26" i="2"/>
  <c r="K76" i="2"/>
  <c r="K53" i="2"/>
  <c r="K10" i="2"/>
  <c r="K66" i="2"/>
  <c r="K133" i="2"/>
  <c r="K30" i="2"/>
  <c r="K202" i="2"/>
  <c r="K297" i="2"/>
  <c r="K41" i="2"/>
  <c r="K5" i="2"/>
  <c r="K322" i="2"/>
  <c r="K277" i="2"/>
  <c r="K232" i="2"/>
  <c r="K223" i="2"/>
  <c r="K258" i="2"/>
  <c r="K309" i="2"/>
  <c r="M505" i="2"/>
  <c r="O505" i="2" s="1"/>
  <c r="M357" i="2"/>
  <c r="O357" i="2" s="1"/>
  <c r="M483" i="2"/>
  <c r="O483" i="2" s="1"/>
  <c r="K268" i="2"/>
  <c r="K186" i="2"/>
  <c r="K281" i="2"/>
  <c r="K128" i="2"/>
  <c r="K200" i="2"/>
  <c r="K159" i="2"/>
  <c r="K229" i="2"/>
  <c r="K21" i="2"/>
  <c r="K338" i="2"/>
  <c r="M397" i="2"/>
  <c r="O397" i="2" s="1"/>
  <c r="O205" i="2"/>
  <c r="M473" i="2"/>
  <c r="O473" i="2" s="1"/>
  <c r="O4" i="2"/>
  <c r="O103" i="2"/>
  <c r="N410" i="2"/>
  <c r="O367" i="2"/>
  <c r="K6" i="2"/>
  <c r="K65" i="2"/>
  <c r="O27" i="2"/>
  <c r="M475" i="2"/>
  <c r="O475" i="2" s="1"/>
  <c r="M347" i="2"/>
  <c r="O347" i="2" s="1"/>
  <c r="O325" i="2"/>
  <c r="M375" i="2"/>
  <c r="O375" i="2" s="1"/>
  <c r="M455" i="2"/>
  <c r="O455" i="2" s="1"/>
  <c r="K352" i="2"/>
  <c r="O39" i="2"/>
  <c r="O95" i="2"/>
  <c r="O158" i="2"/>
  <c r="O74" i="2"/>
  <c r="O234" i="2"/>
  <c r="K9" i="2"/>
  <c r="O243" i="2"/>
  <c r="O443" i="2"/>
  <c r="K100" i="2"/>
  <c r="O267" i="2"/>
  <c r="K331" i="2"/>
  <c r="K112" i="2"/>
  <c r="K141" i="2"/>
  <c r="K34" i="2"/>
  <c r="M467" i="2"/>
  <c r="O467" i="2" s="1"/>
  <c r="K154" i="2"/>
  <c r="K249" i="2"/>
  <c r="K306" i="2"/>
  <c r="K253" i="2"/>
  <c r="K96" i="2"/>
  <c r="K230" i="2"/>
  <c r="O236" i="2"/>
  <c r="O105" i="2"/>
  <c r="O131" i="2"/>
  <c r="O51" i="2"/>
  <c r="M405" i="2"/>
  <c r="O405" i="2" s="1"/>
  <c r="O344" i="2"/>
  <c r="O212" i="2"/>
  <c r="O156" i="2"/>
  <c r="O288" i="2"/>
  <c r="O265" i="2"/>
  <c r="O127" i="2"/>
  <c r="N234" i="2"/>
  <c r="O122" i="2"/>
  <c r="N85" i="2"/>
  <c r="O250" i="2"/>
  <c r="N255" i="2"/>
  <c r="N394" i="2"/>
  <c r="O512" i="2"/>
  <c r="N157" i="2"/>
  <c r="N433" i="2"/>
  <c r="N289" i="2"/>
  <c r="N11" i="2"/>
  <c r="N207" i="2"/>
  <c r="N458" i="2"/>
  <c r="O202" i="2"/>
  <c r="N265" i="2"/>
  <c r="O106" i="2"/>
  <c r="N153" i="2"/>
  <c r="N118" i="2"/>
  <c r="N63" i="2"/>
  <c r="O190" i="2"/>
  <c r="N276" i="2"/>
  <c r="N212" i="2"/>
  <c r="O187" i="2"/>
  <c r="N4" i="2"/>
  <c r="O18" i="2"/>
  <c r="N141" i="2"/>
  <c r="N125" i="2"/>
  <c r="N469" i="2"/>
  <c r="O145" i="2"/>
  <c r="N277" i="2"/>
  <c r="N165" i="2"/>
  <c r="N107" i="2"/>
  <c r="N35" i="2"/>
  <c r="N133" i="2"/>
  <c r="N210" i="2"/>
  <c r="O161" i="2"/>
  <c r="N399" i="2"/>
  <c r="N205" i="2"/>
  <c r="N90" i="2"/>
  <c r="N260" i="2"/>
  <c r="O98" i="2"/>
  <c r="N287" i="2"/>
  <c r="N50" i="2"/>
  <c r="N183" i="2"/>
  <c r="N87" i="2"/>
  <c r="N323" i="2"/>
  <c r="N463" i="2"/>
  <c r="O338" i="2"/>
  <c r="O175" i="2"/>
  <c r="N24" i="2"/>
  <c r="O186" i="2"/>
  <c r="N42" i="2"/>
  <c r="O194" i="2"/>
  <c r="N26" i="2"/>
  <c r="N31" i="2"/>
  <c r="N208" i="2"/>
  <c r="N7" i="2"/>
  <c r="N307" i="2"/>
  <c r="O34" i="2"/>
  <c r="N127" i="2"/>
  <c r="N328" i="2"/>
  <c r="N74" i="2"/>
  <c r="N243" i="2"/>
  <c r="N329" i="2"/>
  <c r="N94" i="2"/>
  <c r="O218" i="2"/>
  <c r="N259" i="2"/>
  <c r="N330" i="2"/>
  <c r="N117" i="2"/>
  <c r="N62" i="2"/>
  <c r="N282" i="2"/>
  <c r="O242" i="2"/>
  <c r="N138" i="2"/>
  <c r="N5" i="2"/>
  <c r="N345" i="2"/>
  <c r="N248" i="2"/>
  <c r="N249" i="2"/>
  <c r="N159" i="2"/>
  <c r="N47" i="2"/>
  <c r="N39" i="2"/>
  <c r="N44" i="2"/>
  <c r="N10" i="2"/>
  <c r="N79" i="2"/>
  <c r="N121" i="2"/>
  <c r="N308" i="2"/>
  <c r="N73" i="2"/>
  <c r="N266" i="2"/>
  <c r="O442" i="2"/>
  <c r="O273" i="2"/>
  <c r="N156" i="2"/>
  <c r="N324" i="2"/>
  <c r="N116" i="2"/>
  <c r="O372" i="2"/>
  <c r="N76" i="2"/>
  <c r="N25" i="2"/>
  <c r="N221" i="2"/>
  <c r="N86" i="2"/>
  <c r="O209" i="2"/>
  <c r="N239" i="2"/>
  <c r="N109" i="2"/>
  <c r="N115" i="2"/>
  <c r="N302" i="2"/>
  <c r="O193" i="2"/>
  <c r="N346" i="2"/>
  <c r="N198" i="2"/>
  <c r="O198" i="2"/>
  <c r="N93" i="2"/>
  <c r="N294" i="2"/>
  <c r="N292" i="2"/>
  <c r="N288" i="2"/>
  <c r="N254" i="2"/>
  <c r="N312" i="2"/>
  <c r="N495" i="2"/>
  <c r="N271" i="2"/>
  <c r="N77" i="2"/>
  <c r="N278" i="2"/>
  <c r="N296" i="2"/>
  <c r="N16" i="2"/>
  <c r="N284" i="2"/>
  <c r="O306" i="2"/>
  <c r="N314" i="2"/>
  <c r="N335" i="2"/>
  <c r="N281" i="2"/>
  <c r="N367" i="2"/>
  <c r="N386" i="2"/>
  <c r="O386" i="2"/>
  <c r="N185" i="2"/>
  <c r="O297" i="2"/>
  <c r="N344" i="2"/>
  <c r="O12" i="2"/>
  <c r="O17" i="2"/>
  <c r="O162" i="2"/>
  <c r="N351" i="2"/>
  <c r="N158" i="2"/>
  <c r="N264" i="2"/>
  <c r="N298" i="2"/>
  <c r="O257" i="2"/>
  <c r="N343" i="2"/>
  <c r="O154" i="2"/>
  <c r="N170" i="2"/>
  <c r="N511" i="2"/>
  <c r="O114" i="2"/>
  <c r="N252" i="2"/>
  <c r="N236" i="2"/>
  <c r="N319" i="2"/>
  <c r="N52" i="2"/>
  <c r="N200" i="2"/>
  <c r="N481" i="2"/>
  <c r="N184" i="2"/>
  <c r="N311" i="2"/>
  <c r="N213" i="2"/>
  <c r="N136" i="2"/>
  <c r="N349" i="2"/>
  <c r="N279" i="2"/>
  <c r="N104" i="2"/>
  <c r="O241" i="2"/>
  <c r="O342" i="2"/>
  <c r="O410" i="2"/>
  <c r="N303" i="2"/>
  <c r="N299" i="2"/>
  <c r="O341" i="2"/>
  <c r="N146" i="2"/>
  <c r="O146" i="2"/>
  <c r="N46" i="2"/>
  <c r="N232" i="2"/>
  <c r="O290" i="2"/>
  <c r="N59" i="2"/>
  <c r="N333" i="2"/>
  <c r="N247" i="2"/>
  <c r="N337" i="2"/>
  <c r="O188" i="2"/>
  <c r="N40" i="2"/>
  <c r="N427" i="2"/>
  <c r="O305" i="2"/>
  <c r="N15" i="2"/>
  <c r="N111" i="2"/>
  <c r="N143" i="2"/>
  <c r="N445" i="2"/>
  <c r="N64" i="2"/>
  <c r="N75" i="2"/>
  <c r="N61" i="2"/>
  <c r="N135" i="2"/>
  <c r="N291" i="2"/>
  <c r="N27" i="2"/>
  <c r="N103" i="2"/>
  <c r="N101" i="2"/>
  <c r="N275" i="2"/>
  <c r="N89" i="2"/>
  <c r="N152" i="2"/>
  <c r="N223" i="2"/>
  <c r="N231" i="2"/>
  <c r="N182" i="2"/>
  <c r="N54" i="2"/>
  <c r="N55" i="2"/>
  <c r="N41" i="2"/>
  <c r="N472" i="2"/>
  <c r="N317" i="2"/>
  <c r="N500" i="2"/>
  <c r="N36" i="2"/>
  <c r="N179" i="2"/>
  <c r="N163" i="2"/>
  <c r="N440" i="2"/>
  <c r="N56" i="2"/>
  <c r="O43" i="2"/>
  <c r="N197" i="2"/>
  <c r="N262" i="2"/>
  <c r="N181" i="2"/>
  <c r="N339" i="2"/>
  <c r="N214" i="2"/>
  <c r="N167" i="2"/>
  <c r="N100" i="2"/>
  <c r="N84" i="2"/>
  <c r="N222" i="2"/>
  <c r="O155" i="2"/>
  <c r="O178" i="2"/>
  <c r="N321" i="2"/>
  <c r="N95" i="2"/>
  <c r="N251" i="2"/>
  <c r="N439" i="2"/>
  <c r="N37" i="2"/>
  <c r="N30" i="2"/>
  <c r="N191" i="2"/>
  <c r="O191" i="2"/>
  <c r="N72" i="2"/>
  <c r="N189" i="2"/>
  <c r="N422" i="2"/>
  <c r="N325" i="2"/>
  <c r="N83" i="2"/>
  <c r="N235" i="2"/>
  <c r="N211" i="2"/>
  <c r="N88" i="2"/>
  <c r="N268" i="2"/>
  <c r="N173" i="2"/>
  <c r="N309" i="2"/>
  <c r="N8" i="2"/>
  <c r="N171" i="2"/>
  <c r="N300" i="2"/>
  <c r="N258" i="2"/>
  <c r="O258" i="2"/>
  <c r="N429" i="2"/>
  <c r="O119" i="2"/>
  <c r="N119" i="2"/>
  <c r="N21" i="2"/>
  <c r="O21" i="2"/>
  <c r="N331" i="2"/>
  <c r="N166" i="2"/>
  <c r="N204" i="2"/>
  <c r="N131" i="2"/>
  <c r="N148" i="2"/>
  <c r="O148" i="2"/>
  <c r="N160" i="2"/>
  <c r="O160" i="2"/>
  <c r="N301" i="2"/>
  <c r="N29" i="2"/>
  <c r="N102" i="2"/>
  <c r="N164" i="2"/>
  <c r="N99" i="2"/>
  <c r="N414" i="2"/>
  <c r="N238" i="2"/>
  <c r="N69" i="2"/>
  <c r="O69" i="2"/>
  <c r="N217" i="2"/>
  <c r="N229" i="2"/>
  <c r="O229" i="2"/>
  <c r="N424" i="2"/>
  <c r="N168" i="2"/>
  <c r="N147" i="2"/>
  <c r="O147" i="2"/>
  <c r="O96" i="2"/>
  <c r="N96" i="2"/>
  <c r="O80" i="2"/>
  <c r="N80" i="2"/>
  <c r="N124" i="2"/>
  <c r="O151" i="2"/>
  <c r="N151" i="2"/>
  <c r="N227" i="2"/>
  <c r="N246" i="2"/>
  <c r="N126" i="2"/>
  <c r="O23" i="2"/>
  <c r="N23" i="2"/>
  <c r="N244" i="2"/>
  <c r="N216" i="2"/>
  <c r="N134" i="2"/>
  <c r="N316" i="2"/>
  <c r="N123" i="2"/>
  <c r="N295" i="2"/>
  <c r="N81" i="2"/>
  <c r="O81" i="2"/>
  <c r="O274" i="2"/>
  <c r="N285" i="2"/>
  <c r="N13" i="2"/>
  <c r="N263" i="2"/>
  <c r="N261" i="2"/>
  <c r="N132" i="2"/>
  <c r="N462" i="2"/>
  <c r="N174" i="2"/>
  <c r="N201" i="2"/>
  <c r="O354" i="2"/>
  <c r="N354" i="2"/>
  <c r="N128" i="2"/>
  <c r="N49" i="2"/>
  <c r="O49" i="2"/>
  <c r="N283" i="2"/>
  <c r="N496" i="2"/>
  <c r="O496" i="2"/>
  <c r="O144" i="2"/>
  <c r="N144" i="2"/>
  <c r="N108" i="2"/>
  <c r="N149" i="2"/>
  <c r="O149" i="2"/>
  <c r="O150" i="2"/>
  <c r="N150" i="2"/>
  <c r="N9" i="2"/>
  <c r="N180" i="2"/>
  <c r="N140" i="2"/>
  <c r="N253" i="2"/>
  <c r="N67" i="2"/>
  <c r="N286" i="2"/>
  <c r="N398" i="2"/>
  <c r="N384" i="2"/>
  <c r="N110" i="2"/>
  <c r="O70" i="2"/>
  <c r="N70" i="2"/>
  <c r="O497" i="2"/>
  <c r="N497" i="2"/>
  <c r="N203" i="2"/>
  <c r="N92" i="2"/>
  <c r="O448" i="2"/>
  <c r="N448" i="2"/>
  <c r="N491" i="2"/>
  <c r="N195" i="2"/>
  <c r="N130" i="2"/>
  <c r="O130" i="2"/>
  <c r="N65" i="2"/>
  <c r="O65" i="2"/>
  <c r="O224" i="2"/>
  <c r="N224" i="2"/>
  <c r="N304" i="2"/>
  <c r="O304" i="2"/>
  <c r="N172" i="2"/>
  <c r="N293" i="2"/>
  <c r="N318" i="2"/>
  <c r="N320" i="2"/>
  <c r="N245" i="2"/>
  <c r="N509" i="2"/>
  <c r="N237" i="2"/>
  <c r="N38" i="2"/>
  <c r="N51" i="2"/>
  <c r="N334" i="2"/>
  <c r="N336" i="2"/>
  <c r="N169" i="2"/>
  <c r="N120" i="2"/>
  <c r="O322" i="2"/>
  <c r="N322" i="2"/>
  <c r="N129" i="2"/>
  <c r="O129" i="2"/>
  <c r="N139" i="2"/>
  <c r="O32" i="2"/>
  <c r="N32" i="2"/>
  <c r="O464" i="2"/>
  <c r="N464" i="2"/>
  <c r="N112" i="2"/>
  <c r="O112" i="2"/>
  <c r="N97" i="2"/>
  <c r="O97" i="2"/>
  <c r="N60" i="2"/>
  <c r="N177" i="2"/>
  <c r="O177" i="2"/>
  <c r="N280" i="2"/>
  <c r="O400" i="2"/>
  <c r="N400" i="2"/>
  <c r="N82" i="2"/>
  <c r="O82" i="2"/>
  <c r="N348" i="2"/>
  <c r="N48" i="2"/>
  <c r="O48" i="2"/>
  <c r="N327" i="2"/>
  <c r="N332" i="2"/>
  <c r="N196" i="2"/>
  <c r="N45" i="2"/>
  <c r="N486" i="2"/>
  <c r="O486" i="2"/>
  <c r="N370" i="2"/>
  <c r="O370" i="2"/>
  <c r="N6" i="2"/>
  <c r="N510" i="2"/>
  <c r="N476" i="2"/>
  <c r="N230" i="2"/>
  <c r="O230" i="2"/>
  <c r="N91" i="2"/>
  <c r="N443" i="2"/>
  <c r="N22" i="2"/>
  <c r="O22" i="2"/>
  <c r="N57" i="2"/>
  <c r="O256" i="2"/>
  <c r="N256" i="2"/>
  <c r="N53" i="2"/>
  <c r="N272" i="2"/>
  <c r="O272" i="2"/>
  <c r="N313" i="2"/>
  <c r="N493" i="2"/>
  <c r="N215" i="2"/>
  <c r="N199" i="2"/>
  <c r="N326" i="2"/>
  <c r="N68" i="2"/>
  <c r="N206" i="2"/>
  <c r="N192" i="2"/>
  <c r="N430" i="2"/>
  <c r="N441" i="2"/>
  <c r="N137" i="2"/>
  <c r="N225" i="2"/>
  <c r="O225" i="2"/>
  <c r="N267" i="2"/>
  <c r="N33" i="2"/>
  <c r="O33" i="2"/>
  <c r="N226" i="2"/>
  <c r="O226" i="2"/>
  <c r="O176" i="2"/>
  <c r="N176" i="2"/>
  <c r="N219" i="2"/>
  <c r="N389" i="2"/>
  <c r="N113" i="2"/>
  <c r="O113" i="2"/>
  <c r="O352" i="2"/>
  <c r="N352" i="2"/>
  <c r="N220" i="2"/>
  <c r="O240" i="2"/>
  <c r="N240" i="2"/>
  <c r="N269" i="2"/>
  <c r="N233" i="2"/>
  <c r="N66" i="2"/>
  <c r="O66" i="2"/>
  <c r="N368" i="2"/>
  <c r="O368" i="2"/>
  <c r="N310" i="2"/>
  <c r="N340" i="2"/>
  <c r="N142" i="2"/>
  <c r="N366" i="2"/>
  <c r="N444" i="2"/>
  <c r="N425" i="2"/>
  <c r="N105" i="2"/>
  <c r="N228" i="2"/>
  <c r="O228" i="2"/>
  <c r="N20" i="2"/>
  <c r="O20" i="2"/>
  <c r="N19" i="2"/>
  <c r="O19" i="2"/>
  <c r="O71" i="2"/>
  <c r="N71" i="2"/>
  <c r="N315" i="2"/>
  <c r="N28" i="2"/>
  <c r="F301" i="2"/>
  <c r="H301" i="2"/>
  <c r="F255" i="2"/>
  <c r="H255" i="2"/>
  <c r="F258" i="2"/>
  <c r="H258" i="2"/>
  <c r="H89" i="2"/>
  <c r="F89" i="2"/>
  <c r="F228" i="2"/>
  <c r="H228" i="2"/>
  <c r="H262" i="2"/>
  <c r="F262" i="2"/>
  <c r="F326" i="2"/>
  <c r="H326" i="2"/>
  <c r="F210" i="2"/>
  <c r="H210" i="2"/>
  <c r="H332" i="2"/>
  <c r="F332" i="2"/>
  <c r="H305" i="2"/>
  <c r="F305" i="2"/>
  <c r="H220" i="2"/>
  <c r="F220" i="2"/>
  <c r="F19" i="2"/>
  <c r="H19" i="2"/>
  <c r="H345" i="2"/>
  <c r="F345" i="2"/>
  <c r="H148" i="2"/>
  <c r="F148" i="2"/>
  <c r="F91" i="2"/>
  <c r="H91" i="2"/>
  <c r="H136" i="2"/>
  <c r="F136" i="2"/>
  <c r="F244" i="2"/>
  <c r="H244" i="2"/>
  <c r="H153" i="2"/>
  <c r="F153" i="2"/>
  <c r="F24" i="2"/>
  <c r="H24" i="2"/>
  <c r="H226" i="2"/>
  <c r="F226" i="2"/>
  <c r="F104" i="2"/>
  <c r="H104" i="2"/>
  <c r="H124" i="2"/>
  <c r="F124" i="2"/>
  <c r="F293" i="2"/>
  <c r="H293" i="2"/>
  <c r="F215" i="2"/>
  <c r="H215" i="2"/>
  <c r="F194" i="2"/>
  <c r="H194" i="2"/>
  <c r="F125" i="2"/>
  <c r="H125" i="2"/>
  <c r="H119" i="2"/>
  <c r="F119" i="2"/>
  <c r="H171" i="2"/>
  <c r="F171" i="2"/>
  <c r="F281" i="2"/>
  <c r="H281" i="2"/>
  <c r="H110" i="2"/>
  <c r="F110" i="2"/>
  <c r="H56" i="2"/>
  <c r="F56" i="2"/>
  <c r="F30" i="2"/>
  <c r="H30" i="2"/>
  <c r="H346" i="2"/>
  <c r="F346" i="2"/>
  <c r="F297" i="2"/>
  <c r="H297" i="2"/>
  <c r="F26" i="2"/>
  <c r="H26" i="2"/>
  <c r="F100" i="2"/>
  <c r="H100" i="2"/>
  <c r="H300" i="2"/>
  <c r="F300" i="2"/>
  <c r="F108" i="2"/>
  <c r="H108" i="2"/>
  <c r="H7" i="2"/>
  <c r="F7" i="2"/>
  <c r="F5" i="2"/>
  <c r="H5" i="2"/>
  <c r="F250" i="2"/>
  <c r="H250" i="2"/>
  <c r="F137" i="2"/>
  <c r="H137" i="2"/>
  <c r="H343" i="2"/>
  <c r="F343" i="2"/>
  <c r="H336" i="2"/>
  <c r="F336" i="2"/>
  <c r="H183" i="2"/>
  <c r="F183" i="2"/>
  <c r="H296" i="2"/>
  <c r="F296" i="2"/>
  <c r="H201" i="2"/>
  <c r="F201" i="2"/>
  <c r="H240" i="2"/>
  <c r="F240" i="2"/>
  <c r="H36" i="2"/>
  <c r="F36" i="2"/>
  <c r="H60" i="2"/>
  <c r="F60" i="2"/>
  <c r="F38" i="2"/>
  <c r="H38" i="2"/>
  <c r="F314" i="2"/>
  <c r="H314" i="2"/>
  <c r="F76" i="2"/>
  <c r="H76" i="2"/>
  <c r="H6" i="2"/>
  <c r="F6" i="2"/>
  <c r="H168" i="2"/>
  <c r="F168" i="2"/>
  <c r="H233" i="2"/>
  <c r="F233" i="2"/>
  <c r="H331" i="2"/>
  <c r="F331" i="2"/>
  <c r="H214" i="2"/>
  <c r="F214" i="2"/>
  <c r="F253" i="2"/>
  <c r="H253" i="2"/>
  <c r="H235" i="2"/>
  <c r="F235" i="2"/>
  <c r="H90" i="2"/>
  <c r="F90" i="2"/>
  <c r="F59" i="2"/>
  <c r="H59" i="2"/>
  <c r="H9" i="2"/>
  <c r="F9" i="2"/>
  <c r="H229" i="2"/>
  <c r="F229" i="2"/>
  <c r="H211" i="2"/>
  <c r="F211" i="2"/>
  <c r="F333" i="2"/>
  <c r="H333" i="2"/>
  <c r="F113" i="2"/>
  <c r="H113" i="2"/>
  <c r="F43" i="2"/>
  <c r="H43" i="2"/>
  <c r="F27" i="2"/>
  <c r="H27" i="2"/>
  <c r="H134" i="2"/>
  <c r="F134" i="2"/>
  <c r="F46" i="2"/>
  <c r="H46" i="2"/>
  <c r="H225" i="2"/>
  <c r="F225" i="2"/>
  <c r="F308" i="2"/>
  <c r="H308" i="2"/>
  <c r="H186" i="2"/>
  <c r="F186" i="2"/>
  <c r="H84" i="2"/>
  <c r="F84" i="2"/>
  <c r="F48" i="2"/>
  <c r="H48" i="2"/>
  <c r="F37" i="2"/>
  <c r="H37" i="2"/>
  <c r="F111" i="2"/>
  <c r="H111" i="2"/>
  <c r="H92" i="2"/>
  <c r="F92" i="2"/>
  <c r="H181" i="2"/>
  <c r="F181" i="2"/>
  <c r="H105" i="2"/>
  <c r="F105" i="2"/>
  <c r="H156" i="2"/>
  <c r="F156" i="2"/>
  <c r="H87" i="2"/>
  <c r="F87" i="2"/>
  <c r="F264" i="2"/>
  <c r="H264" i="2"/>
  <c r="H304" i="2"/>
  <c r="F304" i="2"/>
  <c r="F20" i="2"/>
  <c r="H20" i="2"/>
  <c r="H50" i="2"/>
  <c r="F50" i="2"/>
  <c r="F127" i="2"/>
  <c r="H127" i="2"/>
  <c r="F283" i="2"/>
  <c r="H283" i="2"/>
  <c r="F174" i="2"/>
  <c r="H174" i="2"/>
  <c r="F75" i="2"/>
  <c r="H75" i="2"/>
  <c r="F335" i="2"/>
  <c r="H335" i="2"/>
  <c r="F298" i="2"/>
  <c r="H298" i="2"/>
  <c r="F14" i="2"/>
  <c r="H14" i="2"/>
  <c r="H200" i="2"/>
  <c r="F200" i="2"/>
  <c r="F321" i="2"/>
  <c r="H321" i="2"/>
  <c r="F267" i="2"/>
  <c r="H267" i="2"/>
  <c r="H208" i="2"/>
  <c r="F208" i="2"/>
  <c r="F338" i="2"/>
  <c r="H338" i="2"/>
  <c r="F52" i="2"/>
  <c r="H52" i="2"/>
  <c r="H8" i="2"/>
  <c r="F8" i="2"/>
  <c r="H252" i="2"/>
  <c r="F252" i="2"/>
  <c r="H318" i="2"/>
  <c r="F318" i="2"/>
  <c r="F320" i="2"/>
  <c r="H320" i="2"/>
  <c r="H157" i="2"/>
  <c r="F157" i="2"/>
  <c r="H263" i="2"/>
  <c r="F263" i="2"/>
  <c r="H22" i="2"/>
  <c r="F22" i="2"/>
  <c r="H150" i="2"/>
  <c r="F150" i="2"/>
  <c r="H145" i="2"/>
  <c r="F145" i="2"/>
  <c r="F166" i="2"/>
  <c r="H166" i="2"/>
  <c r="H72" i="2"/>
  <c r="F72" i="2"/>
  <c r="H269" i="2"/>
  <c r="F269" i="2"/>
  <c r="H198" i="2"/>
  <c r="F198" i="2"/>
  <c r="H237" i="2"/>
  <c r="F237" i="2"/>
  <c r="H128" i="2"/>
  <c r="F128" i="2"/>
  <c r="F280" i="2"/>
  <c r="H280" i="2"/>
  <c r="F120" i="2"/>
  <c r="H120" i="2"/>
  <c r="F99" i="2"/>
  <c r="H99" i="2"/>
  <c r="H176" i="2"/>
  <c r="F176" i="2"/>
  <c r="F202" i="2"/>
  <c r="H202" i="2"/>
  <c r="F329" i="2"/>
  <c r="H329" i="2"/>
  <c r="H268" i="2"/>
  <c r="F268" i="2"/>
  <c r="H159" i="2"/>
  <c r="F159" i="2"/>
  <c r="H142" i="2"/>
  <c r="F142" i="2"/>
  <c r="F54" i="2"/>
  <c r="H54" i="2"/>
  <c r="F243" i="2"/>
  <c r="H243" i="2"/>
  <c r="H162" i="2"/>
  <c r="F162" i="2"/>
  <c r="H117" i="2"/>
  <c r="F117" i="2"/>
  <c r="H58" i="2"/>
  <c r="F58" i="2"/>
  <c r="F97" i="2"/>
  <c r="H97" i="2"/>
  <c r="H266" i="2"/>
  <c r="F266" i="2"/>
  <c r="F278" i="2"/>
  <c r="H278" i="2"/>
  <c r="F232" i="2"/>
  <c r="H232" i="2"/>
  <c r="H53" i="2"/>
  <c r="F53" i="2"/>
  <c r="H223" i="2"/>
  <c r="F223" i="2"/>
  <c r="F82" i="2"/>
  <c r="H82" i="2"/>
  <c r="H185" i="2"/>
  <c r="F185" i="2"/>
  <c r="F188" i="2"/>
  <c r="H188" i="2"/>
  <c r="H205" i="2"/>
  <c r="F205" i="2"/>
  <c r="F275" i="2"/>
  <c r="H275" i="2"/>
  <c r="H114" i="2"/>
  <c r="F114" i="2"/>
  <c r="F299" i="2"/>
  <c r="H299" i="2"/>
  <c r="F209" i="2"/>
  <c r="H209" i="2"/>
  <c r="H62" i="2"/>
  <c r="F62" i="2"/>
  <c r="F126" i="2"/>
  <c r="H126" i="2"/>
  <c r="H4" i="2"/>
  <c r="F4" i="2"/>
  <c r="F45" i="2"/>
  <c r="H45" i="2"/>
  <c r="F101" i="2"/>
  <c r="H101" i="2"/>
  <c r="F88" i="2"/>
  <c r="H88" i="2"/>
  <c r="H121" i="2"/>
  <c r="F121" i="2"/>
  <c r="F184" i="2"/>
  <c r="H184" i="2"/>
  <c r="H192" i="2"/>
  <c r="F192" i="2"/>
  <c r="F259" i="2"/>
  <c r="H259" i="2"/>
  <c r="F330" i="2"/>
  <c r="H330" i="2"/>
  <c r="H231" i="2"/>
  <c r="F231" i="2"/>
  <c r="F98" i="2"/>
  <c r="H98" i="2"/>
  <c r="F257" i="2"/>
  <c r="H257" i="2"/>
  <c r="F217" i="2"/>
  <c r="H217" i="2"/>
  <c r="H277" i="2"/>
  <c r="F277" i="2"/>
  <c r="H260" i="2"/>
  <c r="F260" i="2"/>
  <c r="F169" i="2"/>
  <c r="H169" i="2"/>
  <c r="F33" i="2"/>
  <c r="H33" i="2"/>
  <c r="F65" i="2"/>
  <c r="H65" i="2"/>
  <c r="H149" i="2"/>
  <c r="F149" i="2"/>
  <c r="H96" i="2"/>
  <c r="F96" i="2"/>
  <c r="H173" i="2"/>
  <c r="F173" i="2"/>
  <c r="H284" i="2"/>
  <c r="F284" i="2"/>
  <c r="H219" i="2"/>
  <c r="F219" i="2"/>
  <c r="H83" i="2"/>
  <c r="F83" i="2"/>
  <c r="F133" i="2"/>
  <c r="H133" i="2"/>
  <c r="F112" i="2"/>
  <c r="H112" i="2"/>
  <c r="F135" i="2"/>
  <c r="H135" i="2"/>
  <c r="H35" i="2"/>
  <c r="F35" i="2"/>
  <c r="H311" i="2"/>
  <c r="F311" i="2"/>
  <c r="H206" i="2"/>
  <c r="F206" i="2"/>
  <c r="H256" i="2"/>
  <c r="F256" i="2"/>
  <c r="H190" i="2"/>
  <c r="F190" i="2"/>
  <c r="F51" i="2"/>
  <c r="H51" i="2"/>
  <c r="F32" i="2"/>
  <c r="H32" i="2"/>
  <c r="H291" i="2"/>
  <c r="F291" i="2"/>
  <c r="H122" i="2"/>
  <c r="F122" i="2"/>
  <c r="F199" i="2"/>
  <c r="H199" i="2"/>
  <c r="F61" i="2"/>
  <c r="H61" i="2"/>
  <c r="F123" i="2"/>
  <c r="H123" i="2"/>
  <c r="F64" i="2"/>
  <c r="H64" i="2"/>
  <c r="F109" i="2"/>
  <c r="H109" i="2"/>
  <c r="H182" i="2"/>
  <c r="F182" i="2"/>
  <c r="F10" i="2"/>
  <c r="H10" i="2"/>
  <c r="H272" i="2"/>
  <c r="F272" i="2"/>
  <c r="H103" i="2"/>
  <c r="F103" i="2"/>
  <c r="H216" i="2"/>
  <c r="F216" i="2"/>
  <c r="H80" i="2"/>
  <c r="F80" i="2"/>
  <c r="H285" i="2"/>
  <c r="F285" i="2"/>
  <c r="F15" i="2"/>
  <c r="H15" i="2"/>
  <c r="H178" i="2"/>
  <c r="F178" i="2"/>
  <c r="F144" i="2"/>
  <c r="H144" i="2"/>
  <c r="H132" i="2"/>
  <c r="F132" i="2"/>
  <c r="H118" i="2"/>
  <c r="F118" i="2"/>
  <c r="F77" i="2"/>
  <c r="H77" i="2"/>
  <c r="H292" i="2"/>
  <c r="F292" i="2"/>
  <c r="H273" i="2"/>
  <c r="F273" i="2"/>
  <c r="F93" i="2"/>
  <c r="H93" i="2"/>
  <c r="H147" i="2"/>
  <c r="F147" i="2"/>
  <c r="H207" i="2"/>
  <c r="F207" i="2"/>
  <c r="H81" i="2"/>
  <c r="F81" i="2"/>
  <c r="H141" i="2"/>
  <c r="F141" i="2"/>
  <c r="F28" i="2"/>
  <c r="H28" i="2"/>
  <c r="F167" i="2"/>
  <c r="H167" i="2"/>
  <c r="F102" i="2"/>
  <c r="H102" i="2"/>
  <c r="H23" i="2"/>
  <c r="F23" i="2"/>
  <c r="H151" i="2"/>
  <c r="F151" i="2"/>
  <c r="F295" i="2"/>
  <c r="H295" i="2"/>
  <c r="H41" i="2"/>
  <c r="F41" i="2"/>
  <c r="H197" i="2"/>
  <c r="F197" i="2"/>
  <c r="F191" i="2"/>
  <c r="H191" i="2"/>
  <c r="F276" i="2"/>
  <c r="H276" i="2"/>
  <c r="F313" i="2"/>
  <c r="H313" i="2"/>
  <c r="H94" i="2"/>
  <c r="F94" i="2"/>
  <c r="H315" i="2"/>
  <c r="F315" i="2"/>
  <c r="F106" i="2"/>
  <c r="H106" i="2"/>
  <c r="F246" i="2"/>
  <c r="H246" i="2"/>
  <c r="H165" i="2"/>
  <c r="F165" i="2"/>
  <c r="H146" i="2"/>
  <c r="F146" i="2"/>
  <c r="F222" i="2"/>
  <c r="H222" i="2"/>
  <c r="H289" i="2"/>
  <c r="F289" i="2"/>
  <c r="H73" i="2"/>
  <c r="F73" i="2"/>
  <c r="H241" i="2"/>
  <c r="F241" i="2"/>
  <c r="H55" i="2"/>
  <c r="F55" i="2"/>
  <c r="H247" i="2"/>
  <c r="F247" i="2"/>
  <c r="H204" i="2"/>
  <c r="F204" i="2"/>
  <c r="F86" i="2"/>
  <c r="H86" i="2"/>
  <c r="H224" i="2"/>
  <c r="F224" i="2"/>
  <c r="H164" i="2"/>
  <c r="F164" i="2"/>
  <c r="F187" i="2"/>
  <c r="H187" i="2"/>
  <c r="H29" i="2"/>
  <c r="F29" i="2"/>
  <c r="H340" i="2"/>
  <c r="F340" i="2"/>
  <c r="H152" i="2"/>
  <c r="F152" i="2"/>
  <c r="F44" i="2"/>
  <c r="H44" i="2"/>
  <c r="H17" i="2"/>
  <c r="F17" i="2"/>
  <c r="F319" i="2"/>
  <c r="H319" i="2"/>
  <c r="F230" i="2"/>
  <c r="H230" i="2"/>
  <c r="H49" i="2"/>
  <c r="F49" i="2"/>
  <c r="F193" i="2"/>
  <c r="H193" i="2"/>
  <c r="F307" i="2"/>
  <c r="H307" i="2"/>
  <c r="H218" i="2"/>
  <c r="F218" i="2"/>
  <c r="F71" i="2"/>
  <c r="H71" i="2"/>
  <c r="H196" i="2"/>
  <c r="F196" i="2"/>
  <c r="H34" i="2"/>
  <c r="F34" i="2"/>
  <c r="F325" i="2"/>
  <c r="H325" i="2"/>
  <c r="F95" i="2"/>
  <c r="H95" i="2"/>
  <c r="H242" i="2"/>
  <c r="F242" i="2"/>
  <c r="H163" i="2"/>
  <c r="F163" i="2"/>
  <c r="H189" i="2"/>
  <c r="F189" i="2"/>
  <c r="F180" i="2"/>
  <c r="H180" i="2"/>
  <c r="F158" i="2"/>
  <c r="H158" i="2"/>
  <c r="H63" i="2"/>
  <c r="F63" i="2"/>
  <c r="H154" i="2"/>
  <c r="F154" i="2"/>
  <c r="H42" i="2"/>
  <c r="F42" i="2"/>
  <c r="F316" i="2"/>
  <c r="H316" i="2"/>
  <c r="H11" i="2"/>
  <c r="F11" i="2"/>
  <c r="H328" i="2"/>
  <c r="F328" i="2"/>
  <c r="H138" i="2"/>
  <c r="F138" i="2"/>
  <c r="H68" i="2"/>
  <c r="F68" i="2"/>
  <c r="H322" i="2"/>
  <c r="F322" i="2"/>
  <c r="H85" i="2"/>
  <c r="F85" i="2"/>
  <c r="F131" i="2"/>
  <c r="H131" i="2"/>
  <c r="F130" i="2"/>
  <c r="H130" i="2"/>
  <c r="F290" i="2"/>
  <c r="H290" i="2"/>
  <c r="H271" i="2"/>
  <c r="F271" i="2"/>
  <c r="H12" i="2"/>
  <c r="F12" i="2"/>
  <c r="H31" i="2"/>
  <c r="F31" i="2"/>
  <c r="F248" i="2"/>
  <c r="H248" i="2"/>
  <c r="H155" i="2"/>
  <c r="F155" i="2"/>
  <c r="H324" i="2"/>
  <c r="F324" i="2"/>
  <c r="H337" i="2"/>
  <c r="F337" i="2"/>
  <c r="H115" i="2"/>
  <c r="F115" i="2"/>
  <c r="H274" i="2"/>
  <c r="F274" i="2"/>
  <c r="H40" i="2"/>
  <c r="F40" i="2"/>
  <c r="F195" i="2"/>
  <c r="H195" i="2"/>
  <c r="H327" i="2"/>
  <c r="F327" i="2"/>
  <c r="H213" i="2"/>
  <c r="F213" i="2"/>
  <c r="H245" i="2"/>
  <c r="F245" i="2"/>
  <c r="H39" i="2"/>
  <c r="F39" i="2"/>
  <c r="F270" i="2"/>
  <c r="H270" i="2"/>
  <c r="H47" i="2"/>
  <c r="F47" i="2"/>
  <c r="H221" i="2"/>
  <c r="F221" i="2"/>
  <c r="H67" i="2"/>
  <c r="F67" i="2"/>
  <c r="F78" i="2"/>
  <c r="H78" i="2"/>
  <c r="H312" i="2"/>
  <c r="F312" i="2"/>
  <c r="H107" i="2"/>
  <c r="F107" i="2"/>
  <c r="H234" i="2"/>
  <c r="F234" i="2"/>
  <c r="F140" i="2"/>
  <c r="H140" i="2"/>
  <c r="F282" i="2"/>
  <c r="H282" i="2"/>
  <c r="H129" i="2"/>
  <c r="F129" i="2"/>
  <c r="H261" i="2"/>
  <c r="F261" i="2"/>
  <c r="F286" i="2"/>
  <c r="H286" i="2"/>
  <c r="F303" i="2"/>
  <c r="H303" i="2"/>
  <c r="H339" i="2"/>
  <c r="F339" i="2"/>
  <c r="H21" i="2"/>
  <c r="F21" i="2"/>
  <c r="H66" i="2"/>
  <c r="F66" i="2"/>
  <c r="F238" i="2"/>
  <c r="H238" i="2"/>
  <c r="H249" i="2"/>
  <c r="F249" i="2"/>
  <c r="F302" i="2"/>
  <c r="H302" i="2"/>
  <c r="H203" i="2"/>
  <c r="F203" i="2"/>
  <c r="F310" i="2"/>
  <c r="H310" i="2"/>
  <c r="H175" i="2"/>
  <c r="F175" i="2"/>
  <c r="F160" i="2"/>
  <c r="H160" i="2"/>
  <c r="F57" i="2"/>
  <c r="H57" i="2"/>
  <c r="F70" i="2"/>
  <c r="H70" i="2"/>
  <c r="F170" i="2"/>
  <c r="H170" i="2"/>
  <c r="F265" i="2"/>
  <c r="H265" i="2"/>
  <c r="F179" i="2"/>
  <c r="H179" i="2"/>
  <c r="H294" i="2"/>
  <c r="F294" i="2"/>
  <c r="F212" i="2"/>
  <c r="H212" i="2"/>
  <c r="H161" i="2"/>
  <c r="F161" i="2"/>
  <c r="F116" i="2"/>
  <c r="H116" i="2"/>
  <c r="H309" i="2"/>
  <c r="F309" i="2"/>
  <c r="H69" i="2"/>
  <c r="F69" i="2"/>
  <c r="H279" i="2"/>
  <c r="F279" i="2"/>
  <c r="H13" i="2"/>
  <c r="F13" i="2"/>
  <c r="H342" i="2"/>
  <c r="F342" i="2"/>
  <c r="H344" i="2"/>
  <c r="F344" i="2"/>
  <c r="F323" i="2"/>
  <c r="H323" i="2"/>
  <c r="F341" i="2"/>
  <c r="H341" i="2"/>
  <c r="F334" i="2"/>
  <c r="H334" i="2"/>
  <c r="H79" i="2"/>
  <c r="F79" i="2"/>
  <c r="F74" i="2"/>
  <c r="H74" i="2"/>
  <c r="F16" i="2"/>
  <c r="H16" i="2"/>
  <c r="F288" i="2"/>
  <c r="H288" i="2"/>
  <c r="H254" i="2"/>
  <c r="F254" i="2"/>
  <c r="H236" i="2"/>
  <c r="F236" i="2"/>
  <c r="F143" i="2"/>
  <c r="H143" i="2"/>
  <c r="F25" i="2"/>
  <c r="H25" i="2"/>
  <c r="F317" i="2"/>
  <c r="H317" i="2"/>
  <c r="H306" i="2"/>
  <c r="F306" i="2"/>
  <c r="H177" i="2"/>
  <c r="F177" i="2"/>
  <c r="H227" i="2"/>
  <c r="F227" i="2"/>
  <c r="H239" i="2"/>
  <c r="F239" i="2"/>
  <c r="F172" i="2"/>
  <c r="H172" i="2"/>
  <c r="H287" i="2"/>
  <c r="F287" i="2"/>
  <c r="H18" i="2"/>
  <c r="F18" i="2"/>
  <c r="H251" i="2"/>
  <c r="F251" i="2"/>
  <c r="H139" i="2"/>
  <c r="F139" i="2"/>
  <c r="H3" i="2"/>
  <c r="F3" i="2"/>
  <c r="I3" i="2"/>
  <c r="O470" i="2" l="1"/>
  <c r="N412" i="2"/>
  <c r="N494" i="2"/>
  <c r="N407" i="2"/>
  <c r="O471" i="2"/>
  <c r="O364" i="2"/>
  <c r="N376" i="2"/>
  <c r="O421" i="2"/>
  <c r="O492" i="2"/>
  <c r="N369" i="2"/>
  <c r="N380" i="2"/>
  <c r="N482" i="2"/>
  <c r="N487" i="2"/>
  <c r="N449" i="2"/>
  <c r="N377" i="2"/>
  <c r="N501" i="2"/>
  <c r="O413" i="2"/>
  <c r="N465" i="2"/>
  <c r="N402" i="2"/>
  <c r="N347" i="2"/>
  <c r="N450" i="2"/>
  <c r="O381" i="2"/>
  <c r="N379" i="2"/>
  <c r="N431" i="2"/>
  <c r="O411" i="2"/>
  <c r="N350" i="2"/>
  <c r="N406" i="2"/>
  <c r="N417" i="2"/>
  <c r="O504" i="2"/>
  <c r="N489" i="2"/>
  <c r="N456" i="2"/>
  <c r="N388" i="2"/>
  <c r="N478" i="2"/>
  <c r="N459" i="2"/>
  <c r="O360" i="2"/>
  <c r="N355" i="2"/>
  <c r="N387" i="2"/>
  <c r="N446" i="2"/>
  <c r="N426" i="2"/>
  <c r="N359" i="2"/>
  <c r="O428" i="2"/>
  <c r="O513" i="2"/>
  <c r="O434" i="2"/>
  <c r="O477" i="2"/>
  <c r="N357" i="2"/>
  <c r="N438" i="2"/>
  <c r="O460" i="2"/>
  <c r="N373" i="2"/>
  <c r="O358" i="2"/>
  <c r="N363" i="2"/>
  <c r="N437" i="2"/>
  <c r="O480" i="2"/>
  <c r="N461" i="2"/>
  <c r="N423" i="2"/>
  <c r="N371" i="2"/>
  <c r="N457" i="2"/>
  <c r="N475" i="2"/>
  <c r="N365" i="2"/>
  <c r="N378" i="2"/>
  <c r="N490" i="2"/>
  <c r="N503" i="2"/>
  <c r="N390" i="2"/>
  <c r="N418" i="2"/>
  <c r="N474" i="2"/>
  <c r="O401" i="2"/>
  <c r="N391" i="2"/>
  <c r="N506" i="2"/>
  <c r="O420" i="2"/>
  <c r="N362" i="2"/>
  <c r="N404" i="2"/>
  <c r="O485" i="2"/>
  <c r="N270" i="2"/>
  <c r="O356" i="2"/>
  <c r="N385" i="2"/>
  <c r="N451" i="2"/>
  <c r="N408" i="2"/>
  <c r="N436" i="2"/>
  <c r="N452" i="2"/>
  <c r="N403" i="2"/>
  <c r="N468" i="2"/>
  <c r="N514" i="2"/>
  <c r="N479" i="2"/>
  <c r="N395" i="2"/>
  <c r="N383" i="2"/>
  <c r="N453" i="2"/>
  <c r="N416" i="2"/>
  <c r="N502" i="2"/>
  <c r="N415" i="2"/>
  <c r="O484" i="2"/>
  <c r="N353" i="2"/>
  <c r="N447" i="2"/>
  <c r="N382" i="2"/>
  <c r="N483" i="2"/>
  <c r="N392" i="2"/>
  <c r="O374" i="2"/>
  <c r="N435" i="2"/>
  <c r="N466" i="2"/>
  <c r="N473" i="2"/>
  <c r="N498" i="2"/>
  <c r="N488" i="2"/>
  <c r="O507" i="2"/>
  <c r="N396" i="2"/>
  <c r="O361" i="2"/>
  <c r="O454" i="2"/>
  <c r="N508" i="2"/>
  <c r="N505" i="2"/>
  <c r="N419" i="2"/>
  <c r="N409" i="2"/>
  <c r="N393" i="2"/>
  <c r="N467" i="2"/>
  <c r="N375" i="2"/>
  <c r="N432" i="2"/>
  <c r="N397" i="2"/>
  <c r="N455" i="2"/>
  <c r="N499" i="2"/>
  <c r="N405" i="2"/>
  <c r="K3" i="2"/>
  <c r="N3" i="2" l="1"/>
  <c r="O3" i="2"/>
</calcChain>
</file>

<file path=xl/sharedStrings.xml><?xml version="1.0" encoding="utf-8"?>
<sst xmlns="http://schemas.openxmlformats.org/spreadsheetml/2006/main" count="1454" uniqueCount="462">
  <si>
    <t>FECHA</t>
  </si>
  <si>
    <t>CODIGO</t>
  </si>
  <si>
    <t>PRENDA</t>
  </si>
  <si>
    <t>DESCRIPCIÓN</t>
  </si>
  <si>
    <t>TALLA</t>
  </si>
  <si>
    <t>CANTIDAD</t>
  </si>
  <si>
    <t>Cobija doble faz</t>
  </si>
  <si>
    <t>L</t>
  </si>
  <si>
    <t>Verde Menta</t>
  </si>
  <si>
    <t>Bancolombia</t>
  </si>
  <si>
    <t>Morado</t>
  </si>
  <si>
    <t>S</t>
  </si>
  <si>
    <t>M</t>
  </si>
  <si>
    <t>Efectivo</t>
  </si>
  <si>
    <t>Toalla</t>
  </si>
  <si>
    <t>XS</t>
  </si>
  <si>
    <t>XL</t>
  </si>
  <si>
    <t>Impermeabrigo</t>
  </si>
  <si>
    <t>XXL</t>
  </si>
  <si>
    <t>Buzo Habana</t>
  </si>
  <si>
    <t>Rojo</t>
  </si>
  <si>
    <t>Salmón</t>
  </si>
  <si>
    <t>XXXL</t>
  </si>
  <si>
    <t>Amarillo</t>
  </si>
  <si>
    <t>Nequi</t>
  </si>
  <si>
    <t>Verde Limón</t>
  </si>
  <si>
    <t>Verde</t>
  </si>
  <si>
    <t>Verde Militar</t>
  </si>
  <si>
    <t xml:space="preserve">Militar </t>
  </si>
  <si>
    <t>Verde Militar cinta blanca</t>
  </si>
  <si>
    <t>Chaleco</t>
  </si>
  <si>
    <t>Abrigo</t>
  </si>
  <si>
    <t>XXS</t>
  </si>
  <si>
    <t>Banana</t>
  </si>
  <si>
    <t>Daviplata</t>
  </si>
  <si>
    <t>Metodo de pago</t>
  </si>
  <si>
    <t>SKU</t>
  </si>
  <si>
    <t>COLOR</t>
  </si>
  <si>
    <t>Homero</t>
  </si>
  <si>
    <t>Superman</t>
  </si>
  <si>
    <t>Jirafa</t>
  </si>
  <si>
    <t>Sapo</t>
  </si>
  <si>
    <t>Naranja</t>
  </si>
  <si>
    <t>Negro</t>
  </si>
  <si>
    <t>CONCA</t>
  </si>
  <si>
    <t>Datafono</t>
  </si>
  <si>
    <t>Otro</t>
  </si>
  <si>
    <t>Buzo HabanaRojoXS</t>
  </si>
  <si>
    <t>Diana</t>
  </si>
  <si>
    <t>Santiago</t>
  </si>
  <si>
    <t>Juliana</t>
  </si>
  <si>
    <t>Cesar</t>
  </si>
  <si>
    <t>Prenda</t>
  </si>
  <si>
    <t>Descripcion</t>
  </si>
  <si>
    <t>Talla</t>
  </si>
  <si>
    <t>Valor final</t>
  </si>
  <si>
    <t>Vendedor</t>
  </si>
  <si>
    <t>BuzoHabanero</t>
  </si>
  <si>
    <t>CobijaDobleFaz</t>
  </si>
  <si>
    <t>ImpermeableEstampado</t>
  </si>
  <si>
    <t>ImpermeableTransparente</t>
  </si>
  <si>
    <t>Stefania</t>
  </si>
  <si>
    <t>Ramiro</t>
  </si>
  <si>
    <t>Valeria</t>
  </si>
  <si>
    <t>Fecha</t>
  </si>
  <si>
    <t>Cobija fleece</t>
  </si>
  <si>
    <t xml:space="preserve">Morgan </t>
  </si>
  <si>
    <t>Azul</t>
  </si>
  <si>
    <t>Gris</t>
  </si>
  <si>
    <t>Lila</t>
  </si>
  <si>
    <t>Batman verde</t>
  </si>
  <si>
    <t>Hombre araña negro</t>
  </si>
  <si>
    <t>Hombre araña rojo</t>
  </si>
  <si>
    <t>Cafe y negro</t>
  </si>
  <si>
    <t>Verde y amarillo</t>
  </si>
  <si>
    <t xml:space="preserve">Camuflado   </t>
  </si>
  <si>
    <t xml:space="preserve">Mordedor en Y </t>
  </si>
  <si>
    <t xml:space="preserve">Mordedor Grande </t>
  </si>
  <si>
    <t xml:space="preserve">Tapete Grande </t>
  </si>
  <si>
    <t xml:space="preserve">Tapete Mediano </t>
  </si>
  <si>
    <t xml:space="preserve">Tapete Pequeño </t>
  </si>
  <si>
    <t>Marrano morado</t>
  </si>
  <si>
    <t>Pinguino</t>
  </si>
  <si>
    <t>Pollo</t>
  </si>
  <si>
    <t>(en blanco)</t>
  </si>
  <si>
    <t>AbrigoAzulXXS</t>
  </si>
  <si>
    <t>AbrigoBananaL</t>
  </si>
  <si>
    <t>AbrigoBananaM</t>
  </si>
  <si>
    <t>AbrigoBananaXL</t>
  </si>
  <si>
    <t>AbrigoJirafaL</t>
  </si>
  <si>
    <t>AbrigoJirafaM</t>
  </si>
  <si>
    <t>AbrigoJirafaS</t>
  </si>
  <si>
    <t>AbrigoJirafaXL</t>
  </si>
  <si>
    <t>AbrigoJirafaXS</t>
  </si>
  <si>
    <t>AbrigoJirafaXXL</t>
  </si>
  <si>
    <t>AbrigoJirafaXXS</t>
  </si>
  <si>
    <t>AbrigoJirafaXXXL</t>
  </si>
  <si>
    <t>AbrigoRojoM</t>
  </si>
  <si>
    <t>AbrigoRojoS</t>
  </si>
  <si>
    <t>AbrigoRojoXL</t>
  </si>
  <si>
    <t>AbrigoRojoXS</t>
  </si>
  <si>
    <t>AbrigoRojoXXS</t>
  </si>
  <si>
    <t>AbrigoVerde MentaM</t>
  </si>
  <si>
    <t>AbrigoVerde MentaS</t>
  </si>
  <si>
    <t>AbrigoVerde MentaXS</t>
  </si>
  <si>
    <t>AbrigoVerde MentaXXL</t>
  </si>
  <si>
    <t>AbrigoVerde MentaXXS</t>
  </si>
  <si>
    <t>Buzo HabanaGrisXXS</t>
  </si>
  <si>
    <t>Buzo HabanaLilaXS</t>
  </si>
  <si>
    <t>Buzo HabanaMoradoL</t>
  </si>
  <si>
    <t>Buzo HabanaMoradoXS</t>
  </si>
  <si>
    <t>Buzo HabanaNegroL</t>
  </si>
  <si>
    <t>Buzo HabanaNegroS</t>
  </si>
  <si>
    <t>Buzo HabanaNegroXXL</t>
  </si>
  <si>
    <t>Buzo HabanaRojoS</t>
  </si>
  <si>
    <t>Buzo HabanaSalmónS</t>
  </si>
  <si>
    <t>Buzo HabanaSalmónXXS</t>
  </si>
  <si>
    <t>Buzo HabanaVerde MentaL</t>
  </si>
  <si>
    <t>Buzo HabanaVerde MentaXS</t>
  </si>
  <si>
    <t>Cobija doble fazBatman verdeL</t>
  </si>
  <si>
    <t>Cobija doble fazHombre araña negroL</t>
  </si>
  <si>
    <t>Cobija doble fazHombre araña rojoL</t>
  </si>
  <si>
    <t>Cobija doble fazHomeroL</t>
  </si>
  <si>
    <t>Cobija doble fazSupermanL</t>
  </si>
  <si>
    <t>Cobija fleeceCafe y negroS</t>
  </si>
  <si>
    <t>Cobija fleeceVerde y amarilloS</t>
  </si>
  <si>
    <t>ImpermeabrigoCamuflado   L</t>
  </si>
  <si>
    <t>ImpermeabrigoCamuflado   XL</t>
  </si>
  <si>
    <t>ImpermeabrigoCamuflado   XS</t>
  </si>
  <si>
    <t>ImpermeabrigoCamuflado   XXL</t>
  </si>
  <si>
    <t>ImpermeabrigoCamuflado   XXS</t>
  </si>
  <si>
    <t>Morgan Mordedor en Y (en blanco)</t>
  </si>
  <si>
    <t>Morgan Mordedor Grande (en blanco)</t>
  </si>
  <si>
    <t>Morgan Tapete Grande (en blanco)</t>
  </si>
  <si>
    <t>Morgan Tapete Mediano (en blanco)</t>
  </si>
  <si>
    <t>Morgan Tapete Pequeño (en blanco)</t>
  </si>
  <si>
    <t>ToallaMarrano moradoL</t>
  </si>
  <si>
    <t>ToallaPinguinoL</t>
  </si>
  <si>
    <t>ToallaPolloL</t>
  </si>
  <si>
    <t>ToallaSapoL</t>
  </si>
  <si>
    <t>CobijaFleece</t>
  </si>
  <si>
    <t>Hoddie</t>
  </si>
  <si>
    <t>ImpermeableTransparente4p</t>
  </si>
  <si>
    <t>ImpermeableColores</t>
  </si>
  <si>
    <t>ImpermeableHumano</t>
  </si>
  <si>
    <t>ImpermeableEstampado2p</t>
  </si>
  <si>
    <t>Morgan</t>
  </si>
  <si>
    <t>DISPONIBLE</t>
  </si>
  <si>
    <t>VENTAS UNIDADES</t>
  </si>
  <si>
    <t>VENTAS $</t>
  </si>
  <si>
    <t>VENTAS LISTA</t>
  </si>
  <si>
    <t>DIFERENCIA</t>
  </si>
  <si>
    <t>DESCUENTO</t>
  </si>
  <si>
    <t>PRECIO LISTA</t>
  </si>
  <si>
    <t>AStronauta Plateado</t>
  </si>
  <si>
    <t>AzuLRey</t>
  </si>
  <si>
    <t>Batman AzuL</t>
  </si>
  <si>
    <t>Negro Brillante</t>
  </si>
  <si>
    <t xml:space="preserve">Vino tinto PiñaS </t>
  </si>
  <si>
    <t>AStronauta Blanco</t>
  </si>
  <si>
    <t>AguacateS</t>
  </si>
  <si>
    <t>AzuLy morado</t>
  </si>
  <si>
    <t>BurbijaS AzuLCieloy Gris</t>
  </si>
  <si>
    <t>ChicaS SuperpoderoSaS</t>
  </si>
  <si>
    <t>MarranoS</t>
  </si>
  <si>
    <t>MarranoS azuleS</t>
  </si>
  <si>
    <t>RoSadoy Gris</t>
  </si>
  <si>
    <t xml:space="preserve">Negroy blanco </t>
  </si>
  <si>
    <t>AzuLOScuro</t>
  </si>
  <si>
    <t>AzuLSin capota</t>
  </si>
  <si>
    <t>AzuLAgua</t>
  </si>
  <si>
    <t>RoSado</t>
  </si>
  <si>
    <t>Amarillocinta Gris</t>
  </si>
  <si>
    <t>AzuLCielo</t>
  </si>
  <si>
    <t>FucSia cinta blanca</t>
  </si>
  <si>
    <t>Verde Aguamarina</t>
  </si>
  <si>
    <t xml:space="preserve">Cari PerritoS </t>
  </si>
  <si>
    <t>LibélulaS</t>
  </si>
  <si>
    <t>PerroS moradoS</t>
  </si>
  <si>
    <t>Star WarS AzuL</t>
  </si>
  <si>
    <t>Star WarS Negro</t>
  </si>
  <si>
    <t xml:space="preserve">Super HeroeS </t>
  </si>
  <si>
    <t>Impermeable2p</t>
  </si>
  <si>
    <t>RoSa Pálido</t>
  </si>
  <si>
    <t>Regular</t>
  </si>
  <si>
    <t xml:space="preserve">CollareS </t>
  </si>
  <si>
    <t xml:space="preserve">PelotaS </t>
  </si>
  <si>
    <t xml:space="preserve">TradillaS </t>
  </si>
  <si>
    <t>Marrano fucSia</t>
  </si>
  <si>
    <t>Marrarno RoSado</t>
  </si>
  <si>
    <t>Impermeable 2P</t>
  </si>
  <si>
    <t>Impermeable 4P</t>
  </si>
  <si>
    <t>Impermeable ColoreS</t>
  </si>
  <si>
    <t>Impermeable EStampado</t>
  </si>
  <si>
    <t xml:space="preserve">Impermeable EStampado 2P </t>
  </si>
  <si>
    <t>Impermeable TranSparente</t>
  </si>
  <si>
    <t>AbrigoAStronauta PlateadoL</t>
  </si>
  <si>
    <t>AbrigoAzulL</t>
  </si>
  <si>
    <t>AbrigoAzulM</t>
  </si>
  <si>
    <t>AbrigoAStronauta PlateadoS</t>
  </si>
  <si>
    <t>AbrigoAzulS</t>
  </si>
  <si>
    <t>AbrigoAzulXL</t>
  </si>
  <si>
    <t>AbrigoMoradoXL</t>
  </si>
  <si>
    <t>AbrigoAzulXS</t>
  </si>
  <si>
    <t>AbrigoMoradoXS</t>
  </si>
  <si>
    <t>AbrigoAzulXXL</t>
  </si>
  <si>
    <t>AbrigoMoradoXXL</t>
  </si>
  <si>
    <t>AbrigoAStronauta PlateadoXXS</t>
  </si>
  <si>
    <t>AbrigoBananaXXS</t>
  </si>
  <si>
    <t>Buzo HabanaAzuLReyL</t>
  </si>
  <si>
    <t>Buzo HabanaLilaL</t>
  </si>
  <si>
    <t>Buzo HabanaNegro BrillanteL</t>
  </si>
  <si>
    <t>Buzo HabanaSalmónL</t>
  </si>
  <si>
    <t>Buzo HabanaVino tinto PiñaS L</t>
  </si>
  <si>
    <t>Buzo HabanaAzuLReyM</t>
  </si>
  <si>
    <t>Buzo HabanaLilaM</t>
  </si>
  <si>
    <t>Buzo HabanaNegroM</t>
  </si>
  <si>
    <t>Buzo HabanaNegro BrillanteM</t>
  </si>
  <si>
    <t>Buzo HabanaSalmónM</t>
  </si>
  <si>
    <t>Buzo HabanaVino tinto PiñaS M</t>
  </si>
  <si>
    <t>Buzo HabanaAzuLReyS</t>
  </si>
  <si>
    <t>Buzo HabanaLilaS</t>
  </si>
  <si>
    <t>Buzo HabanaNegro BrillanteS</t>
  </si>
  <si>
    <t>Buzo HabanaAzuLReyXL</t>
  </si>
  <si>
    <t>Buzo HabanaLilaXL</t>
  </si>
  <si>
    <t>Buzo HabanaNegroXL</t>
  </si>
  <si>
    <t>Buzo HabanaRojoXL</t>
  </si>
  <si>
    <t>Buzo HabanaSalmónXL</t>
  </si>
  <si>
    <t>Buzo HabanaVino tinto PiñaS XL</t>
  </si>
  <si>
    <t>Buzo HabanaAzuLReyXS</t>
  </si>
  <si>
    <t>Buzo HabanaBatman AzuLXS</t>
  </si>
  <si>
    <t>Buzo HabanaVino tinto PiñaS XS</t>
  </si>
  <si>
    <t>Buzo HabanaAzuLReyXXL</t>
  </si>
  <si>
    <t>Buzo HabanaSalmónXXL</t>
  </si>
  <si>
    <t>Buzo HabanaBatman AzuLXXS</t>
  </si>
  <si>
    <t>Buzo HabanaRojoXXS</t>
  </si>
  <si>
    <t>Buzo HabanaAzuLReyXXXL</t>
  </si>
  <si>
    <t>Buzo HabanaLilaXXXL</t>
  </si>
  <si>
    <t>Buzo HabanaNegroXXXL</t>
  </si>
  <si>
    <t>Buzo HabanaSalmónXXXL</t>
  </si>
  <si>
    <t>ChalecoAStronauta BlancoM</t>
  </si>
  <si>
    <t>ChalecoAStronauta BlancoS</t>
  </si>
  <si>
    <t>ChalecoAStronauta BlancoXS</t>
  </si>
  <si>
    <t>Cobija doble fazAguacateSL</t>
  </si>
  <si>
    <t>Cobija doble fazBurbijaS AzuLCieloy GrisL</t>
  </si>
  <si>
    <t>Cobija doble fazChicaS SuperpoderoSaSL</t>
  </si>
  <si>
    <t>Cobija doble fazMarranoSL</t>
  </si>
  <si>
    <t>Cobija doble fazMarranoS azuleSL</t>
  </si>
  <si>
    <t>Cobija doble fazAzuLy moradoS</t>
  </si>
  <si>
    <t>Cobija doble fazRoSadoy GrisS</t>
  </si>
  <si>
    <t>Cobija fleeceNegroy blanco S</t>
  </si>
  <si>
    <t>HoddieAzuLOScuroM</t>
  </si>
  <si>
    <t>HoddieGrisM</t>
  </si>
  <si>
    <t>HoddieAzuLSin capotaXS</t>
  </si>
  <si>
    <t>Impermeable 2PAzuLAguaL</t>
  </si>
  <si>
    <t>Impermeable 2PMoradoL</t>
  </si>
  <si>
    <t>Impermeable 2PNegroL</t>
  </si>
  <si>
    <t>Impermeable 2PRojoL</t>
  </si>
  <si>
    <t>Impermeable 2PVerde LimónL</t>
  </si>
  <si>
    <t>Impermeable 2PVerde MilitarL</t>
  </si>
  <si>
    <t>Impermeable 2PAzuLAguaM</t>
  </si>
  <si>
    <t>Impermeable 2PAzuLReyM</t>
  </si>
  <si>
    <t>Impermeable 2PNegroM</t>
  </si>
  <si>
    <t>Impermeable 2PRojoM</t>
  </si>
  <si>
    <t>Impermeable 2PRoSadoM</t>
  </si>
  <si>
    <t>Impermeable 2PVerde LimónM</t>
  </si>
  <si>
    <t>Impermeable 2PAzuLAguaS</t>
  </si>
  <si>
    <t>Impermeable 2PAzuLReyS</t>
  </si>
  <si>
    <t>Impermeable 2PMoradoS</t>
  </si>
  <si>
    <t>Impermeable 2PRojoS</t>
  </si>
  <si>
    <t>Impermeable 2PRoSadoS</t>
  </si>
  <si>
    <t>Impermeable 2PAzuLReyXL</t>
  </si>
  <si>
    <t>Impermeable 2PMoradoXL</t>
  </si>
  <si>
    <t>Impermeable 2PNegroXL</t>
  </si>
  <si>
    <t>Impermeable 2PRoSadoXL</t>
  </si>
  <si>
    <t>Impermeable 2PVerde MilitarXL</t>
  </si>
  <si>
    <t>Impermeable 2PAzuLAguaXS</t>
  </si>
  <si>
    <t>Impermeable 2PMoradoXS</t>
  </si>
  <si>
    <t>Impermeable 2PNegroXS</t>
  </si>
  <si>
    <t>Impermeable 2PRoSadoXS</t>
  </si>
  <si>
    <t>Impermeable 2PVerde MilitarXS</t>
  </si>
  <si>
    <t>Impermeable 2PAzuLAguaXXL</t>
  </si>
  <si>
    <t>Impermeable 2PMoradoXXL</t>
  </si>
  <si>
    <t>Impermeable 2PRojoXXL</t>
  </si>
  <si>
    <t>Impermeable 2PRoSadoXXL</t>
  </si>
  <si>
    <t>Impermeable 2PVerde LimónXXL</t>
  </si>
  <si>
    <t>Impermeable 2PAzuLAguaXXXL</t>
  </si>
  <si>
    <t>Impermeable 2PNegroXXXL</t>
  </si>
  <si>
    <t>Impermeable 2PRojoXXXL</t>
  </si>
  <si>
    <t>Impermeable 2PRoSadoXXXL</t>
  </si>
  <si>
    <t>Impermeable 2PVerde MilitarXXXL</t>
  </si>
  <si>
    <t>Impermeable 4PNaranjaL</t>
  </si>
  <si>
    <t>Impermeable ColoreSAzuLCieloL</t>
  </si>
  <si>
    <t>Impermeable ColoreSAzuLReyL</t>
  </si>
  <si>
    <t>Impermeable ColoreSVerde Militar cinta blancaL</t>
  </si>
  <si>
    <t>Impermeable ColoreSAzuLReyM</t>
  </si>
  <si>
    <t>Impermeable ColoreSFucSia cinta blancaM</t>
  </si>
  <si>
    <t>Impermeable ColoreSRojoM</t>
  </si>
  <si>
    <t>Impermeable ColoreSVerde MentaM</t>
  </si>
  <si>
    <t>Impermeable ColoreSVerde MilitarM</t>
  </si>
  <si>
    <t>Impermeable ColoreSAmarilloS</t>
  </si>
  <si>
    <t>Impermeable ColoreSAzuLReyS</t>
  </si>
  <si>
    <t>Impermeable ColoreSFucSia cinta blancaS</t>
  </si>
  <si>
    <t>Impermeable ColoreSVerde MilitarS</t>
  </si>
  <si>
    <t>Impermeable ColoreSAmarillocinta GrisXL</t>
  </si>
  <si>
    <t>Impermeable ColoreSAzuLReyXL</t>
  </si>
  <si>
    <t>Impermeable ColoreSFucSia cinta blancaXL</t>
  </si>
  <si>
    <t>Impermeable ColoreSRojoXL</t>
  </si>
  <si>
    <t>Impermeable ColoreSVerde MentaXL</t>
  </si>
  <si>
    <t>Impermeable ColoreSAmarilloXS</t>
  </si>
  <si>
    <t>Impermeable ColoreSAzuLCieloXS</t>
  </si>
  <si>
    <t>Impermeable ColoreSAzuLReyXS</t>
  </si>
  <si>
    <t>Impermeable ColoreSRojoXS</t>
  </si>
  <si>
    <t>Impermeable ColoreSVerde MentaXS</t>
  </si>
  <si>
    <t>Impermeable ColoreSVerde MilitarXS</t>
  </si>
  <si>
    <t>Impermeable ColoreSAzuLReyXXS</t>
  </si>
  <si>
    <t>Impermeable ColoreSRojoXXS</t>
  </si>
  <si>
    <t>Impermeable ColoreSAzuLCieloXXXL</t>
  </si>
  <si>
    <t>Impermeable ColoreSFucSia cinta blancaXXXL</t>
  </si>
  <si>
    <t>Impermeable ColoreSVerde AguamarinaXXXL</t>
  </si>
  <si>
    <t>Impermeable de Humano RoSado10</t>
  </si>
  <si>
    <t>Impermeable de Humano Azul14</t>
  </si>
  <si>
    <t>Impermeable EStampadoCari PerritoS L</t>
  </si>
  <si>
    <t>Impermeable EStampadoLego L</t>
  </si>
  <si>
    <t>Impermeable EStampadoLibélulaSL</t>
  </si>
  <si>
    <t>Impermeable EStampadoStar WarS AzuLL</t>
  </si>
  <si>
    <t>Impermeable EStampadoStar WarS NegroL</t>
  </si>
  <si>
    <t>Impermeable EStampadoSuper HeroeS L</t>
  </si>
  <si>
    <t>Impermeable EStampadoCari PerritoS M</t>
  </si>
  <si>
    <t>Impermeable EStampadoLego M</t>
  </si>
  <si>
    <t>Impermeable EStampadoStar WarS AzuLM</t>
  </si>
  <si>
    <t>Impermeable EStampadoStar WarS NegroM</t>
  </si>
  <si>
    <t>Impermeable EStampadoSuper HeroeS M</t>
  </si>
  <si>
    <t>Impermeable EStampadoCari PerritoS S</t>
  </si>
  <si>
    <t>Impermeable EStampadoLego S</t>
  </si>
  <si>
    <t>Impermeable EStampadoLibélulaSS</t>
  </si>
  <si>
    <t>Impermeable EStampadoStar WarS AzuLS</t>
  </si>
  <si>
    <t>Impermeable EStampadoStar WarS NegroS</t>
  </si>
  <si>
    <t>Impermeable EStampadoSuper HeroeS S</t>
  </si>
  <si>
    <t>Impermeable EStampadoCari PerritoS XL</t>
  </si>
  <si>
    <t>Impermeable EStampadoLego XL</t>
  </si>
  <si>
    <t>Impermeable EStampadoStar WarS AzuLXL</t>
  </si>
  <si>
    <t>Impermeable EStampadoStar WarS NegroXL</t>
  </si>
  <si>
    <t>Impermeable EStampadoSuper HeroeS XL</t>
  </si>
  <si>
    <t>Impermeable EStampadoCari PerritoS XS</t>
  </si>
  <si>
    <t>Impermeable EStampadoLego XS</t>
  </si>
  <si>
    <t>Impermeable EStampadoMilitar XS</t>
  </si>
  <si>
    <t>Impermeable EStampadoStar WarS AzuLXS</t>
  </si>
  <si>
    <t>Impermeable EStampadoStar WarS NegroXS</t>
  </si>
  <si>
    <t>Impermeable EStampadoSuper HeroeS XS</t>
  </si>
  <si>
    <t>Impermeable EStampadoCari PerritoS XXL</t>
  </si>
  <si>
    <t>Impermeable EStampadoLego XXL</t>
  </si>
  <si>
    <t>Impermeable EStampadoLibélulaSXXL</t>
  </si>
  <si>
    <t>Impermeable EStampadoPerroS moradoSXXL</t>
  </si>
  <si>
    <t>Impermeable EStampadoStar WarS AzuLXXL</t>
  </si>
  <si>
    <t>Impermeable EStampadoStar WarS NegroXXL</t>
  </si>
  <si>
    <t>Impermeable EStampadoSuper HeroeS XXL</t>
  </si>
  <si>
    <t>Impermeable EStampadoLibélulaSXXS</t>
  </si>
  <si>
    <t>Impermeable EStampadoLibélulaSXXXL</t>
  </si>
  <si>
    <t>Impermeable EStampadoPerroS moradoSXXXL</t>
  </si>
  <si>
    <t>Impermeable EStampado 2P Militar L</t>
  </si>
  <si>
    <t>Impermeable TranSparenteAmarilloL</t>
  </si>
  <si>
    <t>Impermeable TranSparenteAzuLAguaL</t>
  </si>
  <si>
    <t>Impermeable TranSparenteAzuLCieloL</t>
  </si>
  <si>
    <t>Impermeable TranSparenteAzuLOScuroL</t>
  </si>
  <si>
    <t>Impermeable TranSparenteAzuLReyL</t>
  </si>
  <si>
    <t>Impermeable TranSparenteMoradoL</t>
  </si>
  <si>
    <t>Impermeable TranSparenteNaranjaL</t>
  </si>
  <si>
    <t>Impermeable TranSparenteRojoL</t>
  </si>
  <si>
    <t>Impermeable TranSparenteRoSa PálidoL</t>
  </si>
  <si>
    <t>Impermeable TranSparenteRoSadoL</t>
  </si>
  <si>
    <t>Impermeable TranSparenteVerdeL</t>
  </si>
  <si>
    <t>Impermeable TranSparenteVerde LimónL</t>
  </si>
  <si>
    <t>Impermeable TranSparenteVerde MentaL</t>
  </si>
  <si>
    <t>Impermeable TranSparenteVerde MilitarL</t>
  </si>
  <si>
    <t>Impermeable TranSparenteAmarilloM</t>
  </si>
  <si>
    <t>Impermeable TranSparenteAzuLAguaM</t>
  </si>
  <si>
    <t>Impermeable TranSparenteAzuLCieloM</t>
  </si>
  <si>
    <t>Impermeable TranSparenteAzuLOScuroM</t>
  </si>
  <si>
    <t>Impermeable TranSparenteMoradoM</t>
  </si>
  <si>
    <t>Impermeable TranSparenteRojoM</t>
  </si>
  <si>
    <t>Impermeable TranSparenteRoSa PálidoM</t>
  </si>
  <si>
    <t>Impermeable TranSparenteRoSadoM</t>
  </si>
  <si>
    <t>Impermeable TranSparenteVerde LimónM</t>
  </si>
  <si>
    <t>Impermeable TranSparenteVerde MentaM</t>
  </si>
  <si>
    <t>Impermeable TranSparenteVerde MilitarM</t>
  </si>
  <si>
    <t>Impermeable TranSparenteAmarilloS</t>
  </si>
  <si>
    <t>Impermeable TranSparenteAzuLAguaS</t>
  </si>
  <si>
    <t>Impermeable TranSparenteAzuLCieloS</t>
  </si>
  <si>
    <t>Impermeable TranSparenteAzuLOScuroS</t>
  </si>
  <si>
    <t>Impermeable TranSparenteAzuLReyS</t>
  </si>
  <si>
    <t>Impermeable TranSparenteMoradoS</t>
  </si>
  <si>
    <t>Impermeable TranSparenteNegroS</t>
  </si>
  <si>
    <t>Impermeable TranSparenteRojoS</t>
  </si>
  <si>
    <t>Impermeable TranSparenteRoSadoS</t>
  </si>
  <si>
    <t>Impermeable TranSparenteVerdeS</t>
  </si>
  <si>
    <t>Impermeable TranSparenteVerde LimónS</t>
  </si>
  <si>
    <t>Impermeable TranSparenteVerde MentaS</t>
  </si>
  <si>
    <t>Impermeable TranSparenteVerde MilitarS</t>
  </si>
  <si>
    <t>Impermeable TranSparenteAmarilloXL</t>
  </si>
  <si>
    <t>Impermeable TranSparenteAzuLAguaXL</t>
  </si>
  <si>
    <t>Impermeable TranSparenteAzuLCieloXL</t>
  </si>
  <si>
    <t>Impermeable TranSparenteAzuLOScuroXL</t>
  </si>
  <si>
    <t>Impermeable TranSparenteAzuLReyXL</t>
  </si>
  <si>
    <t>Impermeable TranSparenteMoradoXL</t>
  </si>
  <si>
    <t>Impermeable TranSparenteNaranjaXL</t>
  </si>
  <si>
    <t>Impermeable TranSparenteNegroXL</t>
  </si>
  <si>
    <t>Impermeable TranSparenteRojoXL</t>
  </si>
  <si>
    <t>Impermeable TranSparenteRoSa PálidoXL</t>
  </si>
  <si>
    <t>Impermeable TranSparenteRoSadoXL</t>
  </si>
  <si>
    <t>Impermeable TranSparenteVerde LimónXL</t>
  </si>
  <si>
    <t>Impermeable TranSparenteVerde MentaXL</t>
  </si>
  <si>
    <t>Impermeable TranSparenteVerde MilitarXL</t>
  </si>
  <si>
    <t>Impermeable TranSparenteAmarilloXS</t>
  </si>
  <si>
    <t>Impermeable TranSparenteAzuLAguaXS</t>
  </si>
  <si>
    <t>Impermeable TranSparenteMoradoXS</t>
  </si>
  <si>
    <t>Impermeable TranSparenteRojoXS</t>
  </si>
  <si>
    <t>Impermeable TranSparenteRoSadoXS</t>
  </si>
  <si>
    <t>Impermeable TranSparenteAmarilloXXL</t>
  </si>
  <si>
    <t>Impermeable TranSparenteAzuLAguaXXL</t>
  </si>
  <si>
    <t>Impermeable TranSparenteAzuLCieloXXL</t>
  </si>
  <si>
    <t>Impermeable TranSparenteAzuLOScuroXXL</t>
  </si>
  <si>
    <t>Impermeable TranSparenteAzuLReyXXL</t>
  </si>
  <si>
    <t>Impermeable TranSparenteMoradoXXL</t>
  </si>
  <si>
    <t>Impermeable TranSparenteNaranjaXXL</t>
  </si>
  <si>
    <t>Impermeable TranSparenteNegroXXL</t>
  </si>
  <si>
    <t>Impermeable TranSparenteRojoXXL</t>
  </si>
  <si>
    <t>Impermeable TranSparenteRoSa PálidoXXL</t>
  </si>
  <si>
    <t>Impermeable TranSparenteRoSadoXXL</t>
  </si>
  <si>
    <t>Impermeable TranSparenteVerde LimónXXL</t>
  </si>
  <si>
    <t>Impermeable TranSparenteVerde MentaXXL</t>
  </si>
  <si>
    <t>Impermeable TranSparenteVerde MilitarXXL</t>
  </si>
  <si>
    <t>Impermeable TranSparenteRegularXXL</t>
  </si>
  <si>
    <t>Impermeable TranSparenteAmarilloXXS</t>
  </si>
  <si>
    <t>Impermeable TranSparenteAzuLAguaXXS</t>
  </si>
  <si>
    <t>Impermeable TranSparenteVerdeXXS</t>
  </si>
  <si>
    <t>Impermeable TranSparenteAzuLAguaXXXL</t>
  </si>
  <si>
    <t>Impermeable TranSparenteAzuLCieloXXXL</t>
  </si>
  <si>
    <t>Impermeable TranSparenteAzuLReyXXXL</t>
  </si>
  <si>
    <t>Impermeable TranSparenteMoradoXXXL</t>
  </si>
  <si>
    <t>Impermeable TranSparenteNaranjaXXXL</t>
  </si>
  <si>
    <t>Impermeable TranSparenteNegroXXXL</t>
  </si>
  <si>
    <t>Impermeable TranSparenteRojoXXXL</t>
  </si>
  <si>
    <t>Impermeable TranSparenteRoSadoXXXL</t>
  </si>
  <si>
    <t>Impermeable TranSparenteVerde LimónXXXL</t>
  </si>
  <si>
    <t>Impermeable TranSparenteVerde MentaXXXL</t>
  </si>
  <si>
    <t>Impermeable TranSparenteVerde MilitarXXXL</t>
  </si>
  <si>
    <t>ImpermeabrigoPerroS moradoSL</t>
  </si>
  <si>
    <t>ImpermeabrigoLibélulaSS</t>
  </si>
  <si>
    <t>ImpermeabrigoLibélulaSXL</t>
  </si>
  <si>
    <t>ImpermeabrigoPerroS moradoSXL</t>
  </si>
  <si>
    <t>ImpermeabrigoLibélulaSXXS</t>
  </si>
  <si>
    <t>ImpermeabrigoPerroS moradoSXXS</t>
  </si>
  <si>
    <t>Morgan CollareS L</t>
  </si>
  <si>
    <t>Morgan CollareS M</t>
  </si>
  <si>
    <t>Morgan CollareS S</t>
  </si>
  <si>
    <t>Morgan PelotaS (en blanco)</t>
  </si>
  <si>
    <t>Morgan TradillaS (en blanco)</t>
  </si>
  <si>
    <t>ToallaMarrano fucSiaL</t>
  </si>
  <si>
    <t>ToallaMarrarno RoSadoL</t>
  </si>
  <si>
    <t>Precio Lista</t>
  </si>
  <si>
    <t>Lego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</si>
</sst>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\ * #,##0.00_-;\-&quot;$&quot;\ * #,##0.00_-;_-&quot;$&quot;\ * &quot;-&quot;??_-;_-@_-"/>
    <numFmt numFmtId="164" formatCode="_-&quot;$&quot;\ * #,##0_-;\-&quot;$&quot;\ * #,##0_-;_-&quot;$&quot;\ * &quot;-&quot;??_-;_-@_-"/>
  </numFmts>
  <fonts count="9">
    <font>
      <sz val="11"/>
      <color theme="1"/>
      <name val="Calibri"/>
      <charset val="134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rgb="FFFDF1FB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4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44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6" fillId="0" borderId="0"/>
    <xf numFmtId="0" fontId="3" fillId="0" borderId="0"/>
  </cellStyleXfs>
  <cellXfs count="78">
    <xf numFmtId="0" fontId="0" fillId="0" borderId="0" xfId="0"/>
    <xf numFmtId="0" fontId="0" fillId="2" borderId="0" xfId="0" applyFill="1"/>
    <xf numFmtId="0" fontId="0" fillId="3" borderId="0" xfId="0" applyFill="1"/>
    <xf numFmtId="0" fontId="0" fillId="4" borderId="0" xfId="0" applyFill="1"/>
    <xf numFmtId="0" fontId="3" fillId="4" borderId="0" xfId="0" applyFont="1" applyFill="1"/>
    <xf numFmtId="0" fontId="0" fillId="4" borderId="1" xfId="0" applyFill="1" applyBorder="1"/>
    <xf numFmtId="0" fontId="4" fillId="2" borderId="11" xfId="0" applyFont="1" applyFill="1" applyBorder="1" applyAlignment="1">
      <alignment horizontal="center" vertical="center"/>
    </xf>
    <xf numFmtId="0" fontId="4" fillId="2" borderId="12" xfId="0" applyFont="1" applyFill="1" applyBorder="1" applyAlignment="1">
      <alignment horizontal="center" vertical="center"/>
    </xf>
    <xf numFmtId="0" fontId="4" fillId="2" borderId="13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7" fillId="7" borderId="12" xfId="0" applyFont="1" applyFill="1" applyBorder="1" applyAlignment="1">
      <alignment horizontal="center"/>
    </xf>
    <xf numFmtId="0" fontId="7" fillId="7" borderId="12" xfId="0" applyFont="1" applyFill="1" applyBorder="1" applyAlignment="1">
      <alignment horizontal="center" vertical="center"/>
    </xf>
    <xf numFmtId="0" fontId="0" fillId="6" borderId="1" xfId="0" applyFill="1" applyBorder="1" applyAlignment="1">
      <alignment horizontal="center"/>
    </xf>
    <xf numFmtId="0" fontId="0" fillId="6" borderId="6" xfId="0" applyFill="1" applyBorder="1" applyAlignment="1">
      <alignment horizontal="center"/>
    </xf>
    <xf numFmtId="0" fontId="0" fillId="6" borderId="14" xfId="0" applyFill="1" applyBorder="1" applyAlignment="1">
      <alignment horizontal="center"/>
    </xf>
    <xf numFmtId="0" fontId="4" fillId="7" borderId="12" xfId="0" applyFont="1" applyFill="1" applyBorder="1" applyAlignment="1">
      <alignment horizontal="center" vertical="center"/>
    </xf>
    <xf numFmtId="0" fontId="4" fillId="7" borderId="13" xfId="0" applyFont="1" applyFill="1" applyBorder="1" applyAlignment="1">
      <alignment horizontal="center" vertical="center"/>
    </xf>
    <xf numFmtId="0" fontId="8" fillId="4" borderId="9" xfId="4" applyFont="1" applyFill="1" applyBorder="1"/>
    <xf numFmtId="0" fontId="0" fillId="4" borderId="3" xfId="0" applyFill="1" applyBorder="1"/>
    <xf numFmtId="0" fontId="3" fillId="4" borderId="1" xfId="4" applyFill="1" applyBorder="1"/>
    <xf numFmtId="0" fontId="8" fillId="4" borderId="1" xfId="4" applyFont="1" applyFill="1" applyBorder="1"/>
    <xf numFmtId="0" fontId="0" fillId="4" borderId="4" xfId="0" applyFill="1" applyBorder="1"/>
    <xf numFmtId="0" fontId="0" fillId="4" borderId="5" xfId="0" applyFill="1" applyBorder="1"/>
    <xf numFmtId="0" fontId="8" fillId="4" borderId="6" xfId="4" applyFont="1" applyFill="1" applyBorder="1"/>
    <xf numFmtId="0" fontId="0" fillId="4" borderId="6" xfId="0" applyFill="1" applyBorder="1"/>
    <xf numFmtId="0" fontId="0" fillId="4" borderId="7" xfId="0" applyFill="1" applyBorder="1"/>
    <xf numFmtId="0" fontId="8" fillId="4" borderId="10" xfId="4" applyFont="1" applyFill="1" applyBorder="1"/>
    <xf numFmtId="0" fontId="8" fillId="4" borderId="4" xfId="4" applyFont="1" applyFill="1" applyBorder="1"/>
    <xf numFmtId="0" fontId="3" fillId="4" borderId="4" xfId="4" applyFill="1" applyBorder="1"/>
    <xf numFmtId="0" fontId="0" fillId="6" borderId="0" xfId="0" applyFill="1"/>
    <xf numFmtId="0" fontId="7" fillId="6" borderId="11" xfId="0" applyFont="1" applyFill="1" applyBorder="1" applyAlignment="1">
      <alignment horizontal="center"/>
    </xf>
    <xf numFmtId="0" fontId="7" fillId="6" borderId="12" xfId="0" applyFont="1" applyFill="1" applyBorder="1" applyAlignment="1">
      <alignment horizontal="center" vertical="center"/>
    </xf>
    <xf numFmtId="0" fontId="4" fillId="6" borderId="11" xfId="4" applyFont="1" applyFill="1" applyBorder="1" applyAlignment="1">
      <alignment horizontal="center" vertical="center"/>
    </xf>
    <xf numFmtId="0" fontId="4" fillId="6" borderId="12" xfId="4" applyFont="1" applyFill="1" applyBorder="1" applyAlignment="1">
      <alignment horizontal="center" vertical="center"/>
    </xf>
    <xf numFmtId="0" fontId="4" fillId="6" borderId="13" xfId="0" applyFont="1" applyFill="1" applyBorder="1"/>
    <xf numFmtId="14" fontId="0" fillId="6" borderId="8" xfId="0" applyNumberFormat="1" applyFill="1" applyBorder="1"/>
    <xf numFmtId="14" fontId="0" fillId="6" borderId="9" xfId="0" applyNumberFormat="1" applyFill="1" applyBorder="1"/>
    <xf numFmtId="0" fontId="0" fillId="6" borderId="9" xfId="0" applyFill="1" applyBorder="1" applyAlignment="1">
      <alignment horizontal="center"/>
    </xf>
    <xf numFmtId="0" fontId="7" fillId="6" borderId="9" xfId="0" applyFont="1" applyFill="1" applyBorder="1" applyAlignment="1">
      <alignment horizontal="center"/>
    </xf>
    <xf numFmtId="164" fontId="0" fillId="6" borderId="9" xfId="1" applyNumberFormat="1" applyFont="1" applyFill="1" applyBorder="1"/>
    <xf numFmtId="9" fontId="0" fillId="6" borderId="10" xfId="2" applyFont="1" applyFill="1" applyBorder="1"/>
    <xf numFmtId="14" fontId="0" fillId="6" borderId="3" xfId="0" applyNumberFormat="1" applyFill="1" applyBorder="1"/>
    <xf numFmtId="14" fontId="0" fillId="6" borderId="1" xfId="0" applyNumberFormat="1" applyFill="1" applyBorder="1"/>
    <xf numFmtId="0" fontId="7" fillId="6" borderId="1" xfId="0" applyFont="1" applyFill="1" applyBorder="1" applyAlignment="1">
      <alignment horizontal="center"/>
    </xf>
    <xf numFmtId="164" fontId="0" fillId="6" borderId="1" xfId="1" applyNumberFormat="1" applyFont="1" applyFill="1" applyBorder="1"/>
    <xf numFmtId="9" fontId="0" fillId="6" borderId="4" xfId="2" applyFont="1" applyFill="1" applyBorder="1"/>
    <xf numFmtId="0" fontId="0" fillId="6" borderId="3" xfId="0" applyFill="1" applyBorder="1"/>
    <xf numFmtId="0" fontId="3" fillId="6" borderId="1" xfId="4" applyFill="1" applyBorder="1"/>
    <xf numFmtId="0" fontId="8" fillId="6" borderId="1" xfId="4" applyFont="1" applyFill="1" applyBorder="1"/>
    <xf numFmtId="0" fontId="0" fillId="6" borderId="1" xfId="0" applyFill="1" applyBorder="1"/>
    <xf numFmtId="0" fontId="1" fillId="6" borderId="1" xfId="4" applyFont="1" applyFill="1" applyBorder="1"/>
    <xf numFmtId="0" fontId="0" fillId="6" borderId="5" xfId="0" applyFill="1" applyBorder="1"/>
    <xf numFmtId="0" fontId="3" fillId="6" borderId="6" xfId="4" applyFill="1" applyBorder="1"/>
    <xf numFmtId="0" fontId="8" fillId="6" borderId="6" xfId="4" applyFont="1" applyFill="1" applyBorder="1"/>
    <xf numFmtId="0" fontId="0" fillId="6" borderId="6" xfId="0" applyFill="1" applyBorder="1"/>
    <xf numFmtId="14" fontId="0" fillId="6" borderId="6" xfId="0" applyNumberFormat="1" applyFill="1" applyBorder="1"/>
    <xf numFmtId="0" fontId="7" fillId="6" borderId="6" xfId="0" applyFont="1" applyFill="1" applyBorder="1" applyAlignment="1">
      <alignment horizontal="center"/>
    </xf>
    <xf numFmtId="164" fontId="0" fillId="6" borderId="6" xfId="1" applyNumberFormat="1" applyFont="1" applyFill="1" applyBorder="1"/>
    <xf numFmtId="9" fontId="0" fillId="6" borderId="7" xfId="2" applyFont="1" applyFill="1" applyBorder="1"/>
    <xf numFmtId="0" fontId="7" fillId="6" borderId="0" xfId="0" applyFont="1" applyFill="1"/>
    <xf numFmtId="0" fontId="4" fillId="4" borderId="0" xfId="0" applyFont="1" applyFill="1" applyAlignment="1">
      <alignment horizontal="center" vertical="center"/>
    </xf>
    <xf numFmtId="0" fontId="0" fillId="4" borderId="0" xfId="0" applyFill="1" applyAlignment="1">
      <alignment horizontal="center"/>
    </xf>
    <xf numFmtId="0" fontId="8" fillId="4" borderId="3" xfId="4" applyFont="1" applyFill="1" applyBorder="1"/>
    <xf numFmtId="0" fontId="3" fillId="4" borderId="3" xfId="4" applyFill="1" applyBorder="1"/>
    <xf numFmtId="0" fontId="8" fillId="4" borderId="8" xfId="4" applyFont="1" applyFill="1" applyBorder="1"/>
    <xf numFmtId="0" fontId="1" fillId="8" borderId="11" xfId="0" applyFont="1" applyFill="1" applyBorder="1"/>
    <xf numFmtId="0" fontId="1" fillId="8" borderId="12" xfId="0" applyFont="1" applyFill="1" applyBorder="1"/>
    <xf numFmtId="0" fontId="4" fillId="5" borderId="12" xfId="0" applyFont="1" applyFill="1" applyBorder="1"/>
    <xf numFmtId="0" fontId="1" fillId="8" borderId="13" xfId="0" applyFont="1" applyFill="1" applyBorder="1"/>
    <xf numFmtId="0" fontId="3" fillId="6" borderId="0" xfId="4" applyFill="1"/>
    <xf numFmtId="0" fontId="8" fillId="6" borderId="0" xfId="4" applyFont="1" applyFill="1"/>
    <xf numFmtId="164" fontId="0" fillId="6" borderId="4" xfId="1" applyNumberFormat="1" applyFont="1" applyFill="1" applyBorder="1"/>
    <xf numFmtId="164" fontId="0" fillId="6" borderId="7" xfId="1" applyNumberFormat="1" applyFont="1" applyFill="1" applyBorder="1"/>
    <xf numFmtId="14" fontId="4" fillId="2" borderId="2" xfId="1" applyNumberFormat="1" applyFont="1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164" fontId="4" fillId="2" borderId="2" xfId="1" applyNumberFormat="1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164" fontId="4" fillId="7" borderId="2" xfId="1" applyNumberFormat="1" applyFont="1" applyFill="1" applyBorder="1" applyAlignment="1">
      <alignment horizontal="center"/>
    </xf>
  </cellXfs>
  <cellStyles count="5">
    <cellStyle name="Moneda" xfId="1" builtinId="4"/>
    <cellStyle name="Normal" xfId="0" builtinId="0"/>
    <cellStyle name="Normal 2" xfId="3" xr:uid="{00000000-0005-0000-0000-000030000000}"/>
    <cellStyle name="Normal 3" xfId="4" xr:uid="{63475E78-2311-4E2E-AA3E-02430E2DD313}"/>
    <cellStyle name="Porcentaje" xfId="2" builtinId="5"/>
  </cellStyles>
  <dxfs count="9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5700"/>
      </font>
      <fill>
        <patternFill>
          <bgColor rgb="FFFFEB9C"/>
        </patternFill>
      </fill>
    </dxf>
    <dxf>
      <font>
        <color rgb="FF006100"/>
      </font>
      <fill>
        <patternFill>
          <bgColor rgb="FFC6EFCE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rgb="FFFDF1FB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rgb="FFFDF1FB"/>
        </patternFill>
      </fill>
    </dxf>
    <dxf>
      <border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bgColor theme="4"/>
        </patternFill>
      </fill>
      <border diagonalUp="0" diagonalDown="0">
        <left/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rgb="FFFDF1FB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rgb="FFFDF1FB"/>
        </patternFill>
      </fill>
    </dxf>
    <dxf>
      <border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bgColor theme="4"/>
        </patternFill>
      </fill>
      <border diagonalUp="0" diagonalDown="0">
        <left/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rgb="FFFDF1FB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rgb="FFFDF1FB"/>
        </patternFill>
      </fill>
    </dxf>
    <dxf>
      <border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bgColor theme="4"/>
        </patternFill>
      </fill>
      <border diagonalUp="0" diagonalDown="0">
        <left/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rgb="FFFDF1FB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rgb="FFFDF1FB"/>
        </patternFill>
      </fill>
    </dxf>
    <dxf>
      <border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bgColor theme="4"/>
        </patternFill>
      </fill>
      <border diagonalUp="0" diagonalDown="0">
        <left/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rgb="FFFDF1FB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rgb="FFFDF1FB"/>
        </patternFill>
      </fill>
    </dxf>
    <dxf>
      <border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bgColor theme="4"/>
        </patternFill>
      </fill>
      <border diagonalUp="0" diagonalDown="0">
        <left/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rgb="FFFDF1FB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rgb="FFFDF1FB"/>
        </patternFill>
      </fill>
    </dxf>
    <dxf>
      <border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bgColor theme="4"/>
        </patternFill>
      </fill>
      <border diagonalUp="0" diagonalDown="0">
        <left/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rgb="FFFDF1FB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rgb="FFFDF1FB"/>
        </patternFill>
      </fill>
    </dxf>
    <dxf>
      <border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bgColor theme="4"/>
        </patternFill>
      </fill>
      <border diagonalUp="0" diagonalDown="0">
        <left/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rgb="FFFDF1FB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rgb="FFFDF1FB"/>
        </patternFill>
      </fill>
    </dxf>
    <dxf>
      <border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bgColor theme="4"/>
        </patternFill>
      </fill>
      <border diagonalUp="0" diagonalDown="0">
        <left/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rgb="FFFDF1FB"/>
        </patternFill>
      </fill>
    </dxf>
    <dxf>
      <border outline="0"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rgb="FFFDF1FB"/>
        </patternFill>
      </fill>
    </dxf>
    <dxf>
      <border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bgColor theme="4"/>
        </patternFill>
      </fill>
      <border diagonalUp="0" diagonalDown="0">
        <left/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rgb="FFFDF1FB"/>
        </patternFill>
      </fill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rgb="FFFDF1FB"/>
        </patternFill>
      </fill>
    </dxf>
    <dxf>
      <border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bgColor theme="4"/>
        </patternFill>
      </fill>
      <border diagonalUp="0" diagonalDown="0">
        <left/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rgb="FFFDF1FB"/>
        </patternFill>
      </fill>
    </dxf>
    <dxf>
      <border outline="0">
        <top style="thin">
          <color indexed="64"/>
        </top>
      </border>
    </dxf>
    <dxf>
      <border outline="0">
        <top style="thin">
          <color theme="4" tint="0.39997558519241921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rgb="FFFDF1FB"/>
        </patternFill>
      </fill>
    </dxf>
    <dxf>
      <border>
        <bottom style="medium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fgColor theme="4"/>
          <bgColor theme="4"/>
        </patternFill>
      </fill>
      <border diagonalUp="0" diagonalDown="0">
        <left/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rgb="FFFDF1FB"/>
        </patternFill>
      </fill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rgb="FFFDF1FB"/>
        </patternFill>
      </fill>
    </dxf>
    <dxf>
      <border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bgColor theme="4"/>
        </patternFill>
      </fill>
      <border diagonalUp="0" diagonalDown="0">
        <left/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rgb="FFFDF1FB"/>
        </patternFill>
      </fill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rgb="FFFDF1FB"/>
        </patternFill>
      </fill>
    </dxf>
    <dxf>
      <border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bgColor theme="4"/>
        </patternFill>
      </fill>
      <border diagonalUp="0" diagonalDown="0">
        <left/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rgb="FFFDF1FB"/>
        </patternFill>
      </fill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rgb="FFFDF1FB"/>
        </patternFill>
      </fill>
    </dxf>
    <dxf>
      <border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bgColor theme="4"/>
        </patternFill>
      </fill>
      <border diagonalUp="0" diagonalDown="0">
        <left/>
        <right/>
        <top/>
        <bottom/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rgb="FFFDF1FB"/>
        </patternFill>
      </fill>
    </dxf>
    <dxf>
      <border outline="0"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solid">
          <fgColor indexed="64"/>
          <bgColor rgb="FFFDF1FB"/>
        </patternFill>
      </fill>
    </dxf>
    <dxf>
      <border>
        <bottom style="medium">
          <color indexed="64"/>
        </bottom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bgColor theme="4"/>
        </patternFill>
      </fill>
      <border diagonalUp="0" diagonalDown="0">
        <left/>
        <right/>
        <top/>
        <bottom/>
        <vertical/>
        <horizontal/>
      </border>
    </dxf>
    <dxf>
      <font>
        <color auto="1"/>
        <family val="2"/>
      </font>
      <fill>
        <patternFill patternType="solid">
          <fgColor indexed="64"/>
          <bgColor rgb="FFFDF1FB"/>
        </patternFill>
      </fill>
      <border diagonalUp="0" diagonalDown="0">
        <left/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outline="0">
        <bottom style="thin">
          <color indexed="64"/>
        </bottom>
      </border>
    </dxf>
    <dxf>
      <font>
        <color auto="1"/>
        <family val="2"/>
      </font>
      <fill>
        <patternFill patternType="solid">
          <fgColor indexed="64"/>
          <bgColor rgb="FFFDF1FB"/>
        </patternFill>
      </fill>
    </dxf>
    <dxf>
      <border>
        <bottom style="medium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solid">
          <bgColor theme="4"/>
        </patternFill>
      </fill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/>
      </border>
    </dxf>
  </dxfs>
  <tableStyles count="0" defaultTableStyle="TableStyleMedium2" defaultPivotStyle="PivotStyleLight16"/>
  <colors>
    <mruColors>
      <color rgb="FFFDF1FB"/>
      <color rgb="FFFFCCFF"/>
      <color rgb="FFF6B8ED"/>
      <color rgb="FFFFEFFE"/>
      <color rgb="FFF96BA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openxmlformats.org/officeDocument/2006/relationships/hyperlink" Target="#REGISTRO!A1"/><Relationship Id="rId1" Type="http://schemas.openxmlformats.org/officeDocument/2006/relationships/hyperlink" Target="#Inventario!A1"/><Relationship Id="rId4" Type="http://schemas.openxmlformats.org/officeDocument/2006/relationships/hyperlink" Target="#VENTAS!A1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Intro!A1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#Intro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244344</xdr:colOff>
      <xdr:row>8</xdr:row>
      <xdr:rowOff>141223</xdr:rowOff>
    </xdr:from>
    <xdr:to>
      <xdr:col>5</xdr:col>
      <xdr:colOff>472944</xdr:colOff>
      <xdr:row>11</xdr:row>
      <xdr:rowOff>131698</xdr:rowOff>
    </xdr:to>
    <xdr:sp macro="" textlink="">
      <xdr:nvSpPr>
        <xdr:cNvPr id="4" name="Rectángulo: esquinas redondeadas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32840A5-46C9-2458-3C5E-E9280B44F7DF}"/>
            </a:ext>
          </a:extLst>
        </xdr:cNvPr>
        <xdr:cNvSpPr/>
      </xdr:nvSpPr>
      <xdr:spPr>
        <a:xfrm>
          <a:off x="2535067" y="1652628"/>
          <a:ext cx="1755749" cy="557252"/>
        </a:xfrm>
        <a:prstGeom prst="roundRect">
          <a:avLst/>
        </a:prstGeom>
        <a:solidFill>
          <a:schemeClr val="accent3">
            <a:lumMod val="20000"/>
            <a:lumOff val="80000"/>
          </a:schemeClr>
        </a:solidFill>
        <a:ln w="28575"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CO" sz="1400" b="1">
              <a:solidFill>
                <a:schemeClr val="tx1"/>
              </a:solidFill>
              <a:latin typeface="MS PGothic" panose="020B0600070205080204" pitchFamily="34" charset="-128"/>
              <a:ea typeface="MS PGothic" panose="020B0600070205080204" pitchFamily="34" charset="-128"/>
            </a:rPr>
            <a:t>Inventario</a:t>
          </a:r>
          <a:endParaRPr lang="es-CO" sz="1100" b="1">
            <a:solidFill>
              <a:schemeClr val="tx1"/>
            </a:solidFill>
            <a:latin typeface="MS PGothic" panose="020B0600070205080204" pitchFamily="34" charset="-128"/>
            <a:ea typeface="MS PGothic" panose="020B0600070205080204" pitchFamily="34" charset="-128"/>
          </a:endParaRPr>
        </a:p>
      </xdr:txBody>
    </xdr:sp>
    <xdr:clientData/>
  </xdr:twoCellAnchor>
  <xdr:twoCellAnchor>
    <xdr:from>
      <xdr:col>2</xdr:col>
      <xdr:colOff>669980</xdr:colOff>
      <xdr:row>6</xdr:row>
      <xdr:rowOff>113007</xdr:rowOff>
    </xdr:from>
    <xdr:to>
      <xdr:col>11</xdr:col>
      <xdr:colOff>390595</xdr:colOff>
      <xdr:row>13</xdr:row>
      <xdr:rowOff>164855</xdr:rowOff>
    </xdr:to>
    <xdr:sp macro="" textlink="">
      <xdr:nvSpPr>
        <xdr:cNvPr id="9" name="Rectángulo: esquinas redondeadas 8">
          <a:extLst>
            <a:ext uri="{FF2B5EF4-FFF2-40B4-BE49-F238E27FC236}">
              <a16:creationId xmlns:a16="http://schemas.microsoft.com/office/drawing/2014/main" id="{DD118835-2582-4939-98C0-0FAD556E0ED8}"/>
            </a:ext>
          </a:extLst>
        </xdr:cNvPr>
        <xdr:cNvSpPr/>
      </xdr:nvSpPr>
      <xdr:spPr>
        <a:xfrm>
          <a:off x="2191239" y="1264230"/>
          <a:ext cx="6566280" cy="1394942"/>
        </a:xfrm>
        <a:prstGeom prst="roundRect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s-CO" sz="1100">
            <a:noFill/>
          </a:endParaRPr>
        </a:p>
      </xdr:txBody>
    </xdr:sp>
    <xdr:clientData/>
  </xdr:twoCellAnchor>
  <xdr:twoCellAnchor>
    <xdr:from>
      <xdr:col>5</xdr:col>
      <xdr:colOff>755909</xdr:colOff>
      <xdr:row>8</xdr:row>
      <xdr:rowOff>129049</xdr:rowOff>
    </xdr:from>
    <xdr:to>
      <xdr:col>8</xdr:col>
      <xdr:colOff>224341</xdr:colOff>
      <xdr:row>11</xdr:row>
      <xdr:rowOff>122685</xdr:rowOff>
    </xdr:to>
    <xdr:sp macro="" textlink="">
      <xdr:nvSpPr>
        <xdr:cNvPr id="17" name="Rectángulo: esquinas redondeadas 16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D0641800-069D-40E0-BE0F-F830443F825F}"/>
            </a:ext>
          </a:extLst>
        </xdr:cNvPr>
        <xdr:cNvSpPr/>
      </xdr:nvSpPr>
      <xdr:spPr>
        <a:xfrm>
          <a:off x="4556750" y="1667703"/>
          <a:ext cx="1748937" cy="570631"/>
        </a:xfrm>
        <a:prstGeom prst="roundRect">
          <a:avLst/>
        </a:prstGeom>
        <a:solidFill>
          <a:srgbClr val="F96BAB"/>
        </a:solidFill>
        <a:ln w="28575"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CO" sz="1400" b="1">
              <a:solidFill>
                <a:schemeClr val="tx1"/>
              </a:solidFill>
              <a:effectLst/>
              <a:latin typeface="MS PGothic" panose="020B0600070205080204" pitchFamily="34" charset="-128"/>
              <a:ea typeface="MS PGothic" panose="020B0600070205080204" pitchFamily="34" charset="-128"/>
              <a:cs typeface="+mn-cs"/>
            </a:rPr>
            <a:t>Registro</a:t>
          </a:r>
          <a:endParaRPr lang="es-CO" sz="1100" b="1">
            <a:solidFill>
              <a:schemeClr val="tx1"/>
            </a:solidFill>
            <a:latin typeface="MS PGothic" panose="020B0600070205080204" pitchFamily="34" charset="-128"/>
            <a:ea typeface="MS PGothic" panose="020B0600070205080204" pitchFamily="34" charset="-128"/>
          </a:endParaRPr>
        </a:p>
      </xdr:txBody>
    </xdr:sp>
    <xdr:clientData/>
  </xdr:twoCellAnchor>
  <xdr:twoCellAnchor editAs="oneCell">
    <xdr:from>
      <xdr:col>0</xdr:col>
      <xdr:colOff>447185</xdr:colOff>
      <xdr:row>1</xdr:row>
      <xdr:rowOff>167579</xdr:rowOff>
    </xdr:from>
    <xdr:to>
      <xdr:col>2</xdr:col>
      <xdr:colOff>561485</xdr:colOff>
      <xdr:row>9</xdr:row>
      <xdr:rowOff>70497</xdr:rowOff>
    </xdr:to>
    <xdr:pic>
      <xdr:nvPicPr>
        <xdr:cNvPr id="18" name="Imagen 17" descr="Ropa Mascotas| Bodycan">
          <a:extLst>
            <a:ext uri="{FF2B5EF4-FFF2-40B4-BE49-F238E27FC236}">
              <a16:creationId xmlns:a16="http://schemas.microsoft.com/office/drawing/2014/main" id="{81CD8A55-FC36-9163-F265-C540B9C27FE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7185" y="356505"/>
          <a:ext cx="1641449" cy="1414323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>
    <xdr:from>
      <xdr:col>8</xdr:col>
      <xdr:colOff>548027</xdr:colOff>
      <xdr:row>8</xdr:row>
      <xdr:rowOff>132739</xdr:rowOff>
    </xdr:from>
    <xdr:to>
      <xdr:col>11</xdr:col>
      <xdr:colOff>16460</xdr:colOff>
      <xdr:row>11</xdr:row>
      <xdr:rowOff>126375</xdr:rowOff>
    </xdr:to>
    <xdr:sp macro="" textlink="">
      <xdr:nvSpPr>
        <xdr:cNvPr id="2" name="Rectángulo: esquinas redondeadas 1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1CD514F6-3113-4AEA-8D3E-DAC90F57A0FC}"/>
            </a:ext>
          </a:extLst>
        </xdr:cNvPr>
        <xdr:cNvSpPr/>
      </xdr:nvSpPr>
      <xdr:spPr>
        <a:xfrm>
          <a:off x="6633063" y="1667703"/>
          <a:ext cx="1750321" cy="569248"/>
        </a:xfrm>
        <a:prstGeom prst="roundRect">
          <a:avLst/>
        </a:prstGeom>
        <a:solidFill>
          <a:srgbClr val="92D050"/>
        </a:solidFill>
        <a:ln w="28575"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CO" sz="1400" b="1">
              <a:solidFill>
                <a:schemeClr val="tx1"/>
              </a:solidFill>
              <a:effectLst/>
              <a:latin typeface="MS PGothic" panose="020B0600070205080204" pitchFamily="34" charset="-128"/>
              <a:ea typeface="MS PGothic" panose="020B0600070205080204" pitchFamily="34" charset="-128"/>
              <a:cs typeface="+mn-cs"/>
            </a:rPr>
            <a:t>Ventas</a:t>
          </a:r>
          <a:endParaRPr lang="es-CO" sz="1100" b="1">
            <a:solidFill>
              <a:schemeClr val="tx1"/>
            </a:solidFill>
            <a:latin typeface="MS PGothic" panose="020B0600070205080204" pitchFamily="34" charset="-128"/>
            <a:ea typeface="MS PGothic" panose="020B0600070205080204" pitchFamily="34" charset="-128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9525</xdr:colOff>
      <xdr:row>19</xdr:row>
      <xdr:rowOff>39620</xdr:rowOff>
    </xdr:from>
    <xdr:to>
      <xdr:col>2</xdr:col>
      <xdr:colOff>1466850</xdr:colOff>
      <xdr:row>20</xdr:row>
      <xdr:rowOff>117341</xdr:rowOff>
    </xdr:to>
    <xdr:sp macro="[0]!Macro8" textlink="">
      <xdr:nvSpPr>
        <xdr:cNvPr id="2" name="Rectángulo: esquinas redondeadas 1">
          <a:extLst>
            <a:ext uri="{FF2B5EF4-FFF2-40B4-BE49-F238E27FC236}">
              <a16:creationId xmlns:a16="http://schemas.microsoft.com/office/drawing/2014/main" id="{21F41746-025E-43EC-B282-B75923742122}"/>
            </a:ext>
          </a:extLst>
        </xdr:cNvPr>
        <xdr:cNvSpPr/>
      </xdr:nvSpPr>
      <xdr:spPr>
        <a:xfrm>
          <a:off x="1530323" y="3801595"/>
          <a:ext cx="1457325" cy="277826"/>
        </a:xfrm>
        <a:prstGeom prst="roundRect">
          <a:avLst/>
        </a:prstGeom>
        <a:solidFill>
          <a:srgbClr val="92D050"/>
        </a:solidFill>
        <a:ln w="28575">
          <a:noFill/>
        </a:ln>
        <a:effectLst>
          <a:outerShdw blurRad="44450" dist="27940" dir="5400000" algn="ctr">
            <a:srgbClr val="000000">
              <a:alpha val="32000"/>
            </a:srgbClr>
          </a:outerShdw>
        </a:effectLst>
        <a:scene3d>
          <a:camera prst="orthographicFront">
            <a:rot lat="0" lon="0" rev="0"/>
          </a:camera>
          <a:lightRig rig="balanced" dir="t">
            <a:rot lat="0" lon="0" rev="8700000"/>
          </a:lightRig>
        </a:scene3d>
        <a:sp3d>
          <a:bevelT w="190500" h="38100"/>
        </a:sp3d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s-CO" sz="1400" b="1">
              <a:solidFill>
                <a:schemeClr val="tx1"/>
              </a:solidFill>
              <a:latin typeface="MS PGothic" panose="020B0600070205080204" pitchFamily="34" charset="-128"/>
              <a:ea typeface="MS PGothic" panose="020B0600070205080204" pitchFamily="34" charset="-128"/>
            </a:rPr>
            <a:t>Finalizar</a:t>
          </a:r>
          <a:endParaRPr lang="es-CO" sz="1100" b="1">
            <a:solidFill>
              <a:schemeClr val="tx1"/>
            </a:solidFill>
            <a:latin typeface="MS PGothic" panose="020B0600070205080204" pitchFamily="34" charset="-128"/>
            <a:ea typeface="MS PGothic" panose="020B0600070205080204" pitchFamily="34" charset="-128"/>
          </a:endParaRPr>
        </a:p>
      </xdr:txBody>
    </xdr:sp>
    <xdr:clientData/>
  </xdr:twoCellAnchor>
  <xdr:twoCellAnchor editAs="oneCell">
    <xdr:from>
      <xdr:col>4</xdr:col>
      <xdr:colOff>274320</xdr:colOff>
      <xdr:row>3</xdr:row>
      <xdr:rowOff>144780</xdr:rowOff>
    </xdr:from>
    <xdr:to>
      <xdr:col>6</xdr:col>
      <xdr:colOff>385879</xdr:colOff>
      <xdr:row>10</xdr:row>
      <xdr:rowOff>195822</xdr:rowOff>
    </xdr:to>
    <xdr:pic>
      <xdr:nvPicPr>
        <xdr:cNvPr id="4" name="Imagen 3" descr="Ropa Mascotas| Bodycan">
          <a:extLst>
            <a:ext uri="{FF2B5EF4-FFF2-40B4-BE49-F238E27FC236}">
              <a16:creationId xmlns:a16="http://schemas.microsoft.com/office/drawing/2014/main" id="{FA891B67-551A-4EF2-9213-452174C1C4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434840" y="739140"/>
          <a:ext cx="1635559" cy="14378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219075</xdr:colOff>
      <xdr:row>0</xdr:row>
      <xdr:rowOff>152400</xdr:rowOff>
    </xdr:from>
    <xdr:to>
      <xdr:col>2</xdr:col>
      <xdr:colOff>330634</xdr:colOff>
      <xdr:row>8</xdr:row>
      <xdr:rowOff>47232</xdr:rowOff>
    </xdr:to>
    <xdr:pic>
      <xdr:nvPicPr>
        <xdr:cNvPr id="2" name="Imagen 1" descr="Ropa Mascotas| Bodyca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0EA997D-07E0-49D5-94F4-C7F0D8ABB2C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19075" y="152400"/>
          <a:ext cx="1635559" cy="14378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276225</xdr:colOff>
      <xdr:row>0</xdr:row>
      <xdr:rowOff>133350</xdr:rowOff>
    </xdr:from>
    <xdr:to>
      <xdr:col>2</xdr:col>
      <xdr:colOff>387784</xdr:colOff>
      <xdr:row>8</xdr:row>
      <xdr:rowOff>28182</xdr:rowOff>
    </xdr:to>
    <xdr:pic>
      <xdr:nvPicPr>
        <xdr:cNvPr id="39" name="Imagen 38" descr="Ropa Mascotas| Bodycan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EB906450-967C-4BA0-84E2-DA268DD141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76225" y="133350"/>
          <a:ext cx="1635559" cy="1437882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7C5ACFD0-06B6-42EF-BA7F-D6F1DAD36017}" name="Abrigo" displayName="Abrigo" ref="W4:W11" totalsRowShown="0" headerRowDxfId="89" dataDxfId="87" headerRowBorderDxfId="88" tableBorderDxfId="86" dataCellStyle="Normal 3">
  <autoFilter ref="W4:W11" xr:uid="{7C5ACFD0-06B6-42EF-BA7F-D6F1DAD36017}"/>
  <tableColumns count="1">
    <tableColumn id="1" xr3:uid="{5DA2E6DD-2F1A-4A60-B4F0-172E47CD4AD9}" name="Abrigo" dataDxfId="85" dataCellStyle="Normal 3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25213BA2-DB73-4A1D-949E-93ADDEE8D3C5}" name="BuzoHabanero" displayName="BuzoHabanero" ref="V4:V15" totalsRowShown="0" headerRowDxfId="84" dataDxfId="82" headerRowBorderDxfId="83" tableBorderDxfId="81" dataCellStyle="Normal 3">
  <autoFilter ref="V4:V15" xr:uid="{25213BA2-DB73-4A1D-949E-93ADDEE8D3C5}"/>
  <tableColumns count="1">
    <tableColumn id="1" xr3:uid="{1739C28A-2CE1-4A98-BC21-F6876761A53F}" name="BuzoHabanero" dataDxfId="80" dataCellStyle="Normal 3"/>
  </tableColumns>
  <tableStyleInfo name="TableStyleMedium2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1B382CC0-7F4F-430B-A749-FB113787F54D}" name="CobijaDobleFaz" displayName="CobijaDobleFaz" ref="U4:U16" totalsRowShown="0" headerRowDxfId="79" dataDxfId="77" headerRowBorderDxfId="78" tableBorderDxfId="76" dataCellStyle="Normal 3">
  <autoFilter ref="U4:U16" xr:uid="{1B382CC0-7F4F-430B-A749-FB113787F54D}"/>
  <tableColumns count="1">
    <tableColumn id="1" xr3:uid="{3F0FAA66-4AA1-4218-8094-6D6405477049}" name="CobijaDobleFaz" dataDxfId="75" dataCellStyle="Normal 3"/>
  </tableColumns>
  <tableStyleInfo name="TableStyleMedium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F9E5A710-8436-4DDF-9AB7-198C69473316}" name="ImpermeableEstampado" displayName="ImpermeableEstampado" ref="T4:T12" totalsRowShown="0" headerRowDxfId="74" dataDxfId="72" headerRowBorderDxfId="73" tableBorderDxfId="71" dataCellStyle="Normal 3">
  <autoFilter ref="T4:T12" xr:uid="{F9E5A710-8436-4DDF-9AB7-198C69473316}"/>
  <tableColumns count="1">
    <tableColumn id="1" xr3:uid="{5DF47EF1-C978-46FB-BB27-D1EAF55CD586}" name="ImpermeableEstampado" dataDxfId="70" dataCellStyle="Normal 3"/>
  </tableColumns>
  <tableStyleInfo name="TableStyleMedium2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2658E779-39BB-4924-9805-D30B245378EB}" name="ImpermeableTransparente" displayName="ImpermeableTransparente" ref="S4:S20" totalsRowShown="0" headerRowDxfId="69" dataDxfId="67" headerRowBorderDxfId="68" tableBorderDxfId="66" dataCellStyle="Normal 3">
  <autoFilter ref="S4:S20" xr:uid="{2658E779-39BB-4924-9805-D30B245378EB}"/>
  <tableColumns count="1">
    <tableColumn id="1" xr3:uid="{69A9D911-8DBC-4001-820B-DECC7B868709}" name="ImpermeableTransparente" dataDxfId="65" dataCellStyle="Normal 3"/>
  </tableColumns>
  <tableStyleInfo name="TableStyleMedium2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DD9E35A0-15DC-4923-99A2-FC1C6FDE117F}" name="Impermeable2p" displayName="Impermeable2p" ref="R4:R12" totalsRowShown="0" headerRowDxfId="64" dataDxfId="62" headerRowBorderDxfId="63" tableBorderDxfId="61" totalsRowBorderDxfId="60" dataCellStyle="Normal 3">
  <autoFilter ref="R4:R12" xr:uid="{DD9E35A0-15DC-4923-99A2-FC1C6FDE117F}"/>
  <tableColumns count="1">
    <tableColumn id="1" xr3:uid="{308E234C-9271-44F3-A892-EAA2394368C5}" name="Impermeable2p" dataDxfId="59" dataCellStyle="Normal 3"/>
  </tableColumns>
  <tableStyleInfo name="TableStyleMedium2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950D70A6-03D4-486A-8E9E-0C7BA601397B}" name="Impermeabrigo" displayName="Impermeabrigo" ref="Q4:Q7" totalsRowShown="0" headerRowDxfId="58" dataDxfId="56" headerRowBorderDxfId="57" tableBorderDxfId="55" dataCellStyle="Normal 3">
  <autoFilter ref="Q4:Q7" xr:uid="{950D70A6-03D4-486A-8E9E-0C7BA601397B}"/>
  <tableColumns count="1">
    <tableColumn id="1" xr3:uid="{872EF06A-E7F7-4535-B862-1ED4DB49E2B7}" name="Impermeabrigo" dataDxfId="54" dataCellStyle="Normal 3"/>
  </tableColumns>
  <tableStyleInfo name="TableStyleMedium2" showFirstColumn="0" showLastColumn="0" showRowStripes="1" showColumnStripes="0"/>
</table>
</file>

<file path=xl/tables/table8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772929E7-3481-454F-9CF0-3A7E82923435}" name="Toalla" displayName="Toalla" ref="P4:P10" totalsRowShown="0" headerRowDxfId="53" dataDxfId="51" headerRowBorderDxfId="52" tableBorderDxfId="50" dataCellStyle="Normal 3">
  <autoFilter ref="P4:P10" xr:uid="{772929E7-3481-454F-9CF0-3A7E82923435}"/>
  <tableColumns count="1">
    <tableColumn id="1" xr3:uid="{850EBC00-4C1A-4439-B0F8-FE090DE27138}" name="Toalla" dataDxfId="49" dataCellStyle="Normal 3"/>
  </tableColumns>
  <tableStyleInfo name="TableStyleMedium2" showFirstColumn="0" showLastColumn="0" showRowStripes="1" showColumnStripes="0"/>
</table>
</file>

<file path=xl/tables/table9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8D1A4394-EBC0-41AD-B529-DA1C09C88263}" name="Chaleco" displayName="Chaleco" ref="O4:O5" totalsRowShown="0" headerRowDxfId="48" dataDxfId="46" headerRowBorderDxfId="47" dataCellStyle="Normal 3">
  <autoFilter ref="O4:O5" xr:uid="{8D1A4394-EBC0-41AD-B529-DA1C09C88263}"/>
  <tableColumns count="1">
    <tableColumn id="1" xr3:uid="{4547B704-4772-478F-93CF-E7C1202A5B58}" name="Chaleco" dataDxfId="45" dataCellStyle="Normal 3"/>
  </tableColumns>
  <tableStyleInfo name="TableStyleMedium2" showFirstColumn="0" showLastColumn="0" showRowStripes="1" showColumnStripes="0"/>
</table>
</file>

<file path=xl/tables/table10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A488F9E5-4C8D-4949-B9EA-327DB089AD9A}" name="CobijaFleece" displayName="CobijaFleece" ref="N4:N7" totalsRowShown="0" headerRowDxfId="44" dataDxfId="42" headerRowBorderDxfId="43" dataCellStyle="Normal 3">
  <autoFilter ref="N4:N7" xr:uid="{A488F9E5-4C8D-4949-B9EA-327DB089AD9A}"/>
  <tableColumns count="1">
    <tableColumn id="1" xr3:uid="{3749C475-9324-423A-BB45-A8097410BF15}" name="CobijaFleece" dataDxfId="41" dataCellStyle="Normal 3"/>
  </tableColumns>
  <tableStyleInfo name="TableStyleMedium2" showFirstColumn="0" showLastColumn="0" showRowStripes="1" showColumnStripes="0"/>
</table>
</file>

<file path=xl/tables/table1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5" xr:uid="{6210B343-F6E3-48D0-BBF6-AF0579C1D95C}" name="Hoddie" displayName="Hoddie" ref="M4:M7" totalsRowShown="0" headerRowDxfId="40" dataDxfId="38" headerRowBorderDxfId="39" dataCellStyle="Normal 3">
  <autoFilter ref="M4:M7" xr:uid="{6210B343-F6E3-48D0-BBF6-AF0579C1D95C}"/>
  <tableColumns count="1">
    <tableColumn id="1" xr3:uid="{F2F972F8-15D4-4051-B535-4F9A24351441}" name="Hoddie" dataDxfId="37" dataCellStyle="Normal 3"/>
  </tableColumns>
  <tableStyleInfo name="TableStyleMedium2" showFirstColumn="0" showLastColumn="0" showRowStripes="1" showColumnStripes="0"/>
</table>
</file>

<file path=xl/tables/table1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6" xr:uid="{88F0DF26-BAC6-4D78-8270-DABEF4FB9392}" name="ImpermeableTransparente4p" displayName="ImpermeableTransparente4p" ref="L4:L5" totalsRowShown="0" headerRowDxfId="36" dataDxfId="34" headerRowBorderDxfId="35" dataCellStyle="Normal 3">
  <autoFilter ref="L4:L5" xr:uid="{88F0DF26-BAC6-4D78-8270-DABEF4FB9392}"/>
  <tableColumns count="1">
    <tableColumn id="1" xr3:uid="{E4F68306-16EC-44D5-9338-0F3B89D40403}" name="ImpermeableTransparente4p" dataDxfId="33" dataCellStyle="Normal 3"/>
  </tableColumns>
  <tableStyleInfo name="TableStyleMedium2" showFirstColumn="0" showLastColumn="0" showRowStripes="1" showColumnStripes="0"/>
</table>
</file>

<file path=xl/tables/table1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7" xr:uid="{347BDCFF-6531-452C-9B69-4BC70356F9A1}" name="ImpermeableColores" displayName="ImpermeableColores" ref="K4:K14" totalsRowShown="0" headerRowDxfId="32" dataDxfId="30" headerRowBorderDxfId="31" dataCellStyle="Normal 3">
  <autoFilter ref="K4:K14" xr:uid="{347BDCFF-6531-452C-9B69-4BC70356F9A1}"/>
  <tableColumns count="1">
    <tableColumn id="1" xr3:uid="{0C81AA73-455E-423B-B831-0F70D432F534}" name="ImpermeableColores" dataDxfId="29" dataCellStyle="Normal 3"/>
  </tableColumns>
  <tableStyleInfo name="TableStyleMedium2" showFirstColumn="0" showLastColumn="0" showRowStripes="1" showColumnStripes="0"/>
</table>
</file>

<file path=xl/tables/table1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8" xr:uid="{D79A0253-9248-4F26-835D-A135C3509E85}" name="ImpermeableHumano" displayName="ImpermeableHumano" ref="J4:J6" totalsRowShown="0" headerRowDxfId="28" dataDxfId="26" headerRowBorderDxfId="27" dataCellStyle="Normal 3">
  <autoFilter ref="J4:J6" xr:uid="{D79A0253-9248-4F26-835D-A135C3509E85}"/>
  <tableColumns count="1">
    <tableColumn id="1" xr3:uid="{C351F503-3F61-427B-AAB1-910E04D5D9A5}" name="ImpermeableHumano" dataDxfId="25" dataCellStyle="Normal 3"/>
  </tableColumns>
  <tableStyleInfo name="TableStyleMedium2" showFirstColumn="0" showLastColumn="0" showRowStripes="1" showColumnStripes="0"/>
</table>
</file>

<file path=xl/tables/table1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9" xr:uid="{FD509A36-8C64-4234-9773-849B0106C2D8}" name="ImpermeableEstampado2p" displayName="ImpermeableEstampado2p" ref="I4:I5" totalsRowShown="0" headerRowDxfId="24" dataDxfId="22" headerRowBorderDxfId="23" dataCellStyle="Normal 3">
  <autoFilter ref="I4:I5" xr:uid="{FD509A36-8C64-4234-9773-849B0106C2D8}"/>
  <tableColumns count="1">
    <tableColumn id="1" xr3:uid="{352F1C03-2CBA-439C-AC6E-28603BE098BA}" name="ImpermeableEstampado2p" dataDxfId="21" dataCellStyle="Normal 3"/>
  </tableColumns>
  <tableStyleInfo name="TableStyleMedium2" showFirstColumn="0" showLastColumn="0" showRowStripes="1" showColumnStripes="0"/>
</table>
</file>

<file path=xl/tables/table1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0" xr:uid="{38145A72-C1ED-4AE2-AA17-C1FEAC25C1DC}" name="Morgan" displayName="Morgan" ref="H4:H12" totalsRowShown="0" headerRowDxfId="20" dataDxfId="18" headerRowBorderDxfId="19" dataCellStyle="Normal 3">
  <autoFilter ref="H4:H12" xr:uid="{38145A72-C1ED-4AE2-AA17-C1FEAC25C1DC}"/>
  <tableColumns count="1">
    <tableColumn id="1" xr3:uid="{606FA84E-E7F7-4149-874B-C5903E50A10A}" name="Morgan" dataDxfId="17" dataCellStyle="Normal 3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table" Target="../tables/table6.xml"/><Relationship Id="rId13" Type="http://schemas.openxmlformats.org/officeDocument/2006/relationships/table" Target="../tables/table11.xml"/><Relationship Id="rId18" Type="http://schemas.openxmlformats.org/officeDocument/2006/relationships/table" Target="../tables/table16.xml"/><Relationship Id="rId3" Type="http://schemas.openxmlformats.org/officeDocument/2006/relationships/table" Target="../tables/table1.xml"/><Relationship Id="rId7" Type="http://schemas.openxmlformats.org/officeDocument/2006/relationships/table" Target="../tables/table5.xml"/><Relationship Id="rId12" Type="http://schemas.openxmlformats.org/officeDocument/2006/relationships/table" Target="../tables/table10.xml"/><Relationship Id="rId17" Type="http://schemas.openxmlformats.org/officeDocument/2006/relationships/table" Target="../tables/table15.xml"/><Relationship Id="rId2" Type="http://schemas.openxmlformats.org/officeDocument/2006/relationships/drawing" Target="../drawings/drawing2.xml"/><Relationship Id="rId16" Type="http://schemas.openxmlformats.org/officeDocument/2006/relationships/table" Target="../tables/table14.xml"/><Relationship Id="rId1" Type="http://schemas.openxmlformats.org/officeDocument/2006/relationships/printerSettings" Target="../printerSettings/printerSettings1.bin"/><Relationship Id="rId6" Type="http://schemas.openxmlformats.org/officeDocument/2006/relationships/table" Target="../tables/table4.xml"/><Relationship Id="rId11" Type="http://schemas.openxmlformats.org/officeDocument/2006/relationships/table" Target="../tables/table9.xml"/><Relationship Id="rId5" Type="http://schemas.openxmlformats.org/officeDocument/2006/relationships/table" Target="../tables/table3.xml"/><Relationship Id="rId15" Type="http://schemas.openxmlformats.org/officeDocument/2006/relationships/table" Target="../tables/table13.xml"/><Relationship Id="rId10" Type="http://schemas.openxmlformats.org/officeDocument/2006/relationships/table" Target="../tables/table8.xml"/><Relationship Id="rId4" Type="http://schemas.openxmlformats.org/officeDocument/2006/relationships/table" Target="../tables/table2.xml"/><Relationship Id="rId9" Type="http://schemas.openxmlformats.org/officeDocument/2006/relationships/table" Target="../tables/table7.xml"/><Relationship Id="rId14" Type="http://schemas.openxmlformats.org/officeDocument/2006/relationships/table" Target="../tables/table1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CB0E4B-4F80-4F39-9E38-99C51F68D659}">
  <sheetPr codeName="Hoja1"/>
  <dimension ref="A1"/>
  <sheetViews>
    <sheetView showGridLines="0" showRowColHeaders="0" tabSelected="1" zoomScale="139" workbookViewId="0"/>
  </sheetViews>
  <sheetFormatPr baseColWidth="10" defaultRowHeight="15"/>
  <cols>
    <col min="1" max="16384" width="11.42578125" style="2"/>
  </cols>
  <sheetData/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BBAB7C-A305-43AD-9993-79214AE2064F}">
  <sheetPr codeName="Hoja6"/>
  <dimension ref="C1:AC20"/>
  <sheetViews>
    <sheetView showGridLines="0" showRowColHeaders="0" zoomScale="119" workbookViewId="0"/>
  </sheetViews>
  <sheetFormatPr baseColWidth="10" defaultRowHeight="15"/>
  <cols>
    <col min="1" max="2" width="11.42578125" style="3"/>
    <col min="3" max="3" width="24.140625" style="3" customWidth="1"/>
    <col min="4" max="4" width="15.42578125" style="3" bestFit="1" customWidth="1"/>
    <col min="5" max="7" width="11.42578125" style="3"/>
    <col min="8" max="8" width="17.28515625" style="3" hidden="1" customWidth="1"/>
    <col min="9" max="9" width="27.42578125" style="3" hidden="1" customWidth="1"/>
    <col min="10" max="10" width="22.85546875" style="3" hidden="1" customWidth="1"/>
    <col min="11" max="11" width="23.85546875" style="3" hidden="1" customWidth="1"/>
    <col min="12" max="12" width="29.5703125" style="3" hidden="1" customWidth="1"/>
    <col min="13" max="13" width="14.140625" style="3" hidden="1" customWidth="1"/>
    <col min="14" max="14" width="15.5703125" style="3" hidden="1" customWidth="1"/>
    <col min="15" max="15" width="17.28515625" style="3" hidden="1" customWidth="1"/>
    <col min="16" max="16" width="15.7109375" style="3" hidden="1" customWidth="1"/>
    <col min="17" max="17" width="17" style="3" hidden="1" customWidth="1"/>
    <col min="18" max="18" width="29.5703125" style="3" hidden="1" customWidth="1"/>
    <col min="19" max="19" width="27.28515625" style="3" hidden="1" customWidth="1"/>
    <col min="20" max="20" width="25.28515625" style="3" hidden="1" customWidth="1"/>
    <col min="21" max="21" width="22.5703125" style="3" hidden="1" customWidth="1"/>
    <col min="22" max="22" width="16.140625" style="3" hidden="1" customWidth="1"/>
    <col min="23" max="23" width="19.28515625" style="3" hidden="1" customWidth="1"/>
    <col min="24" max="29" width="11.42578125" style="3" hidden="1" customWidth="1"/>
    <col min="30" max="41" width="0" style="3" hidden="1" customWidth="1"/>
    <col min="42" max="16384" width="11.42578125" style="3"/>
  </cols>
  <sheetData>
    <row r="1" spans="3:29" ht="15.75" thickBot="1"/>
    <row r="2" spans="3:29" ht="15.75" thickBot="1">
      <c r="C2" s="73"/>
      <c r="D2" s="60" t="s">
        <v>64</v>
      </c>
    </row>
    <row r="3" spans="3:29" ht="15.75" thickBot="1"/>
    <row r="4" spans="3:29" ht="15.75" thickBot="1">
      <c r="C4" s="74" t="s">
        <v>59</v>
      </c>
      <c r="D4" s="60" t="s">
        <v>52</v>
      </c>
      <c r="H4" s="65" t="s">
        <v>146</v>
      </c>
      <c r="I4" s="66" t="s">
        <v>145</v>
      </c>
      <c r="J4" s="66" t="s">
        <v>144</v>
      </c>
      <c r="K4" s="66" t="s">
        <v>143</v>
      </c>
      <c r="L4" s="66" t="s">
        <v>142</v>
      </c>
      <c r="M4" s="66" t="s">
        <v>141</v>
      </c>
      <c r="N4" s="66" t="s">
        <v>140</v>
      </c>
      <c r="O4" s="66" t="s">
        <v>30</v>
      </c>
      <c r="P4" s="66" t="s">
        <v>14</v>
      </c>
      <c r="Q4" s="66" t="s">
        <v>17</v>
      </c>
      <c r="R4" s="67" t="s">
        <v>182</v>
      </c>
      <c r="S4" s="66" t="s">
        <v>60</v>
      </c>
      <c r="T4" s="66" t="s">
        <v>59</v>
      </c>
      <c r="U4" s="66" t="s">
        <v>58</v>
      </c>
      <c r="V4" s="66" t="s">
        <v>57</v>
      </c>
      <c r="W4" s="68" t="s">
        <v>31</v>
      </c>
      <c r="Y4" s="4" t="s">
        <v>45</v>
      </c>
      <c r="Z4" s="3" t="s">
        <v>61</v>
      </c>
      <c r="AA4" s="4">
        <v>10</v>
      </c>
    </row>
    <row r="5" spans="3:29" ht="15.75" thickBot="1">
      <c r="C5" s="61"/>
      <c r="H5" s="64" t="s">
        <v>185</v>
      </c>
      <c r="I5" s="17" t="s">
        <v>28</v>
      </c>
      <c r="J5" s="17" t="s">
        <v>67</v>
      </c>
      <c r="K5" s="17" t="s">
        <v>23</v>
      </c>
      <c r="L5" s="17" t="s">
        <v>42</v>
      </c>
      <c r="M5" s="17" t="s">
        <v>168</v>
      </c>
      <c r="N5" s="17" t="s">
        <v>73</v>
      </c>
      <c r="O5" s="17" t="s">
        <v>159</v>
      </c>
      <c r="P5" s="17" t="s">
        <v>188</v>
      </c>
      <c r="Q5" s="17" t="s">
        <v>75</v>
      </c>
      <c r="R5" s="17" t="s">
        <v>170</v>
      </c>
      <c r="S5" s="17" t="s">
        <v>23</v>
      </c>
      <c r="T5" s="17" t="s">
        <v>176</v>
      </c>
      <c r="U5" s="17" t="s">
        <v>160</v>
      </c>
      <c r="V5" s="17" t="s">
        <v>155</v>
      </c>
      <c r="W5" s="26" t="s">
        <v>154</v>
      </c>
      <c r="Y5" s="4" t="s">
        <v>9</v>
      </c>
      <c r="Z5" s="3" t="s">
        <v>48</v>
      </c>
      <c r="AA5" s="4">
        <v>14</v>
      </c>
      <c r="AC5" s="3" t="str">
        <f>_xlfn.CONCAT(C4,C6,C8)</f>
        <v>ImpermeableEstampadoLegoXL</v>
      </c>
    </row>
    <row r="6" spans="3:29" ht="15.75" thickBot="1">
      <c r="C6" s="74" t="s">
        <v>461</v>
      </c>
      <c r="D6" s="60" t="s">
        <v>53</v>
      </c>
      <c r="H6" s="62" t="s">
        <v>76</v>
      </c>
      <c r="I6" s="20"/>
      <c r="J6" s="20" t="s">
        <v>171</v>
      </c>
      <c r="K6" s="20" t="s">
        <v>172</v>
      </c>
      <c r="L6" s="20"/>
      <c r="M6" s="20" t="s">
        <v>169</v>
      </c>
      <c r="N6" s="20" t="s">
        <v>167</v>
      </c>
      <c r="O6" s="20"/>
      <c r="P6" s="20" t="s">
        <v>81</v>
      </c>
      <c r="Q6" s="20" t="s">
        <v>177</v>
      </c>
      <c r="R6" s="20" t="s">
        <v>155</v>
      </c>
      <c r="S6" s="20" t="s">
        <v>170</v>
      </c>
      <c r="T6" s="20" t="s">
        <v>461</v>
      </c>
      <c r="U6" s="20" t="s">
        <v>161</v>
      </c>
      <c r="V6" s="20" t="s">
        <v>156</v>
      </c>
      <c r="W6" s="27" t="s">
        <v>67</v>
      </c>
      <c r="Y6" s="4" t="s">
        <v>13</v>
      </c>
      <c r="Z6" s="3" t="s">
        <v>50</v>
      </c>
      <c r="AA6" s="4" t="s">
        <v>7</v>
      </c>
    </row>
    <row r="7" spans="3:29" ht="15.75" thickBot="1">
      <c r="C7" s="61"/>
      <c r="H7" s="62" t="s">
        <v>77</v>
      </c>
      <c r="I7" s="20"/>
      <c r="J7" s="20"/>
      <c r="K7" s="20" t="s">
        <v>173</v>
      </c>
      <c r="L7" s="20"/>
      <c r="M7" s="20" t="s">
        <v>68</v>
      </c>
      <c r="N7" s="20" t="s">
        <v>74</v>
      </c>
      <c r="O7" s="20"/>
      <c r="P7" s="20" t="s">
        <v>189</v>
      </c>
      <c r="Q7" s="20" t="s">
        <v>178</v>
      </c>
      <c r="R7" s="20" t="s">
        <v>10</v>
      </c>
      <c r="S7" s="20" t="s">
        <v>173</v>
      </c>
      <c r="T7" s="20" t="s">
        <v>177</v>
      </c>
      <c r="U7" s="20" t="s">
        <v>70</v>
      </c>
      <c r="V7" s="20" t="s">
        <v>68</v>
      </c>
      <c r="W7" s="27" t="s">
        <v>33</v>
      </c>
      <c r="Y7" s="4" t="s">
        <v>34</v>
      </c>
      <c r="Z7" s="3" t="s">
        <v>51</v>
      </c>
      <c r="AA7" s="4" t="s">
        <v>12</v>
      </c>
    </row>
    <row r="8" spans="3:29" ht="15.75" thickBot="1">
      <c r="C8" s="74" t="s">
        <v>16</v>
      </c>
      <c r="D8" s="60" t="s">
        <v>54</v>
      </c>
      <c r="H8" s="62" t="s">
        <v>186</v>
      </c>
      <c r="I8" s="20"/>
      <c r="J8" s="20"/>
      <c r="K8" s="20" t="s">
        <v>155</v>
      </c>
      <c r="L8" s="20"/>
      <c r="M8" s="20"/>
      <c r="N8" s="20"/>
      <c r="O8" s="20"/>
      <c r="P8" s="20" t="s">
        <v>82</v>
      </c>
      <c r="Q8" s="20"/>
      <c r="R8" s="20" t="s">
        <v>43</v>
      </c>
      <c r="S8" s="20" t="s">
        <v>168</v>
      </c>
      <c r="T8" s="20" t="s">
        <v>28</v>
      </c>
      <c r="U8" s="20" t="s">
        <v>162</v>
      </c>
      <c r="V8" s="20" t="s">
        <v>69</v>
      </c>
      <c r="W8" s="27" t="s">
        <v>40</v>
      </c>
      <c r="Y8" s="4" t="s">
        <v>24</v>
      </c>
      <c r="Z8" s="3" t="s">
        <v>62</v>
      </c>
      <c r="AA8" s="4" t="s">
        <v>11</v>
      </c>
    </row>
    <row r="9" spans="3:29" ht="15.75" thickBot="1">
      <c r="C9" s="61"/>
      <c r="H9" s="62" t="s">
        <v>78</v>
      </c>
      <c r="I9" s="20"/>
      <c r="J9" s="20"/>
      <c r="K9" s="20" t="s">
        <v>174</v>
      </c>
      <c r="L9" s="20"/>
      <c r="M9" s="20"/>
      <c r="N9" s="20"/>
      <c r="O9" s="20"/>
      <c r="P9" s="20" t="s">
        <v>83</v>
      </c>
      <c r="Q9" s="20"/>
      <c r="R9" s="20" t="s">
        <v>20</v>
      </c>
      <c r="S9" s="20" t="s">
        <v>155</v>
      </c>
      <c r="T9" s="20" t="s">
        <v>178</v>
      </c>
      <c r="U9" s="20" t="s">
        <v>163</v>
      </c>
      <c r="V9" s="20" t="s">
        <v>10</v>
      </c>
      <c r="W9" s="27" t="s">
        <v>10</v>
      </c>
      <c r="Y9" s="4" t="s">
        <v>46</v>
      </c>
      <c r="Z9" s="3" t="s">
        <v>49</v>
      </c>
      <c r="AA9" s="4" t="s">
        <v>16</v>
      </c>
    </row>
    <row r="10" spans="3:29" ht="15.75" thickBot="1">
      <c r="C10" s="77">
        <f>IFERROR(VLOOKUP(AC5,INVENTARIO!$S$3:$Y$322,7,0),"No existe")</f>
        <v>79100</v>
      </c>
      <c r="D10" s="60" t="s">
        <v>460</v>
      </c>
      <c r="H10" s="62" t="s">
        <v>79</v>
      </c>
      <c r="I10" s="20"/>
      <c r="J10" s="20"/>
      <c r="K10" s="20" t="s">
        <v>20</v>
      </c>
      <c r="L10" s="20"/>
      <c r="M10" s="20"/>
      <c r="N10" s="20"/>
      <c r="O10" s="20"/>
      <c r="P10" s="20" t="s">
        <v>41</v>
      </c>
      <c r="Q10" s="20"/>
      <c r="R10" s="20" t="s">
        <v>171</v>
      </c>
      <c r="S10" s="20" t="s">
        <v>10</v>
      </c>
      <c r="T10" s="20" t="s">
        <v>179</v>
      </c>
      <c r="U10" s="20" t="s">
        <v>71</v>
      </c>
      <c r="V10" s="20" t="s">
        <v>43</v>
      </c>
      <c r="W10" s="27" t="s">
        <v>20</v>
      </c>
      <c r="Z10" s="3" t="s">
        <v>63</v>
      </c>
      <c r="AA10" s="4" t="s">
        <v>15</v>
      </c>
    </row>
    <row r="11" spans="3:29" ht="15.75" thickBot="1">
      <c r="H11" s="62" t="s">
        <v>80</v>
      </c>
      <c r="I11" s="20"/>
      <c r="J11" s="20"/>
      <c r="K11" s="20" t="s">
        <v>175</v>
      </c>
      <c r="L11" s="20"/>
      <c r="M11" s="20"/>
      <c r="N11" s="20"/>
      <c r="O11" s="20"/>
      <c r="P11" s="20"/>
      <c r="Q11" s="20"/>
      <c r="R11" s="20" t="s">
        <v>25</v>
      </c>
      <c r="S11" s="20" t="s">
        <v>42</v>
      </c>
      <c r="T11" s="20" t="s">
        <v>180</v>
      </c>
      <c r="U11" s="20" t="s">
        <v>72</v>
      </c>
      <c r="V11" s="20" t="s">
        <v>157</v>
      </c>
      <c r="W11" s="27" t="s">
        <v>8</v>
      </c>
      <c r="AA11" s="4" t="s">
        <v>18</v>
      </c>
    </row>
    <row r="12" spans="3:29" ht="15.75" thickBot="1">
      <c r="C12" s="75"/>
      <c r="D12" s="60" t="s">
        <v>55</v>
      </c>
      <c r="H12" s="63" t="s">
        <v>187</v>
      </c>
      <c r="I12" s="19"/>
      <c r="J12" s="19"/>
      <c r="K12" s="19" t="s">
        <v>8</v>
      </c>
      <c r="L12" s="19"/>
      <c r="M12" s="19"/>
      <c r="N12" s="19"/>
      <c r="O12" s="19"/>
      <c r="P12" s="19"/>
      <c r="Q12" s="19"/>
      <c r="R12" s="19" t="s">
        <v>27</v>
      </c>
      <c r="S12" s="19" t="s">
        <v>43</v>
      </c>
      <c r="T12" s="19" t="s">
        <v>181</v>
      </c>
      <c r="U12" s="19" t="s">
        <v>38</v>
      </c>
      <c r="V12" s="19" t="s">
        <v>20</v>
      </c>
      <c r="W12" s="28"/>
      <c r="AA12" s="4" t="s">
        <v>32</v>
      </c>
    </row>
    <row r="13" spans="3:29" ht="15.75" thickBot="1">
      <c r="C13" s="61"/>
      <c r="H13" s="63"/>
      <c r="I13" s="19"/>
      <c r="J13" s="19"/>
      <c r="K13" s="19" t="s">
        <v>27</v>
      </c>
      <c r="L13" s="19"/>
      <c r="M13" s="19"/>
      <c r="N13" s="19"/>
      <c r="O13" s="19"/>
      <c r="P13" s="19"/>
      <c r="Q13" s="19"/>
      <c r="R13" s="19"/>
      <c r="S13" s="19" t="s">
        <v>20</v>
      </c>
      <c r="T13" s="19"/>
      <c r="U13" s="19" t="s">
        <v>164</v>
      </c>
      <c r="V13" s="19" t="s">
        <v>21</v>
      </c>
      <c r="W13" s="28"/>
      <c r="AA13" s="4" t="s">
        <v>22</v>
      </c>
    </row>
    <row r="14" spans="3:29" ht="15.75" thickBot="1">
      <c r="C14" s="76"/>
      <c r="D14" s="60" t="s">
        <v>35</v>
      </c>
      <c r="H14" s="18"/>
      <c r="I14" s="5"/>
      <c r="J14" s="5"/>
      <c r="K14" s="5" t="s">
        <v>29</v>
      </c>
      <c r="L14" s="5"/>
      <c r="M14" s="5"/>
      <c r="N14" s="5"/>
      <c r="O14" s="5"/>
      <c r="P14" s="5"/>
      <c r="Q14" s="5"/>
      <c r="R14" s="5"/>
      <c r="S14" s="5" t="s">
        <v>183</v>
      </c>
      <c r="T14" s="5"/>
      <c r="U14" s="5" t="s">
        <v>165</v>
      </c>
      <c r="V14" s="5" t="s">
        <v>8</v>
      </c>
      <c r="W14" s="21"/>
      <c r="AA14" s="4"/>
    </row>
    <row r="15" spans="3:29" ht="15.75" thickBot="1">
      <c r="C15" s="61"/>
      <c r="H15" s="62"/>
      <c r="I15" s="20"/>
      <c r="J15" s="20"/>
      <c r="K15" s="20"/>
      <c r="L15" s="20"/>
      <c r="M15" s="20"/>
      <c r="N15" s="20"/>
      <c r="O15" s="20"/>
      <c r="P15" s="20"/>
      <c r="Q15" s="20"/>
      <c r="R15" s="20"/>
      <c r="S15" s="20" t="s">
        <v>171</v>
      </c>
      <c r="T15" s="20"/>
      <c r="U15" s="20" t="s">
        <v>166</v>
      </c>
      <c r="V15" s="20" t="s">
        <v>158</v>
      </c>
      <c r="W15" s="21"/>
      <c r="AA15" s="4"/>
    </row>
    <row r="16" spans="3:29" ht="15.75" thickBot="1">
      <c r="C16" s="76"/>
      <c r="D16" s="60" t="s">
        <v>56</v>
      </c>
      <c r="H16" s="62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 t="s">
        <v>26</v>
      </c>
      <c r="T16" s="20"/>
      <c r="U16" s="20" t="s">
        <v>39</v>
      </c>
      <c r="V16" s="20"/>
      <c r="W16" s="21"/>
      <c r="AA16" s="4"/>
    </row>
    <row r="17" spans="8:27">
      <c r="H17" s="18"/>
      <c r="I17" s="5"/>
      <c r="J17" s="5"/>
      <c r="K17" s="5"/>
      <c r="L17" s="5"/>
      <c r="M17" s="5"/>
      <c r="N17" s="5"/>
      <c r="O17" s="5"/>
      <c r="P17" s="5"/>
      <c r="Q17" s="5"/>
      <c r="R17" s="20"/>
      <c r="S17" s="20" t="s">
        <v>25</v>
      </c>
      <c r="T17" s="5"/>
      <c r="U17" s="5"/>
      <c r="V17" s="20"/>
      <c r="W17" s="21"/>
      <c r="AA17" s="4"/>
    </row>
    <row r="18" spans="8:27">
      <c r="H18" s="18"/>
      <c r="I18" s="5"/>
      <c r="J18" s="5"/>
      <c r="K18" s="5"/>
      <c r="L18" s="5"/>
      <c r="M18" s="5"/>
      <c r="N18" s="5"/>
      <c r="O18" s="5"/>
      <c r="P18" s="5"/>
      <c r="Q18" s="5"/>
      <c r="R18" s="20"/>
      <c r="S18" s="20" t="s">
        <v>8</v>
      </c>
      <c r="T18" s="5"/>
      <c r="U18" s="5"/>
      <c r="V18" s="20"/>
      <c r="W18" s="21"/>
      <c r="AA18" s="4"/>
    </row>
    <row r="19" spans="8:27">
      <c r="H19" s="18"/>
      <c r="I19" s="5"/>
      <c r="J19" s="5"/>
      <c r="K19" s="5"/>
      <c r="L19" s="5"/>
      <c r="M19" s="5"/>
      <c r="N19" s="5"/>
      <c r="O19" s="5"/>
      <c r="P19" s="5"/>
      <c r="Q19" s="5"/>
      <c r="R19" s="20"/>
      <c r="S19" s="20" t="s">
        <v>27</v>
      </c>
      <c r="T19" s="5"/>
      <c r="U19" s="5"/>
      <c r="V19" s="20"/>
      <c r="W19" s="21"/>
      <c r="AA19" s="4"/>
    </row>
    <row r="20" spans="8:27" ht="15.75" thickBot="1">
      <c r="H20" s="22"/>
      <c r="I20" s="24"/>
      <c r="J20" s="24"/>
      <c r="K20" s="24"/>
      <c r="L20" s="24"/>
      <c r="M20" s="24"/>
      <c r="N20" s="24"/>
      <c r="O20" s="24"/>
      <c r="P20" s="24"/>
      <c r="Q20" s="24"/>
      <c r="R20" s="24"/>
      <c r="S20" s="23" t="s">
        <v>184</v>
      </c>
      <c r="T20" s="24"/>
      <c r="U20" s="24"/>
      <c r="V20" s="23"/>
      <c r="W20" s="25"/>
    </row>
  </sheetData>
  <dataValidations count="5">
    <dataValidation type="list" allowBlank="1" showInputMessage="1" showErrorMessage="1" sqref="C14" xr:uid="{49C678E2-7F66-4D61-BE16-14B8A4FF5E3B}">
      <formula1>$Y$4:$Y$9</formula1>
    </dataValidation>
    <dataValidation type="list" allowBlank="1" showInputMessage="1" showErrorMessage="1" sqref="C16" xr:uid="{B4AFB9C3-55C3-4671-A528-9E329D816A07}">
      <formula1>$Z$4:$Z$10</formula1>
    </dataValidation>
    <dataValidation type="list" allowBlank="1" showInputMessage="1" showErrorMessage="1" sqref="C6" xr:uid="{E6290FB6-F140-498D-AD73-81BD9F64EE31}">
      <formula1>INDIRECT(C4)</formula1>
    </dataValidation>
    <dataValidation type="list" allowBlank="1" showInputMessage="1" showErrorMessage="1" sqref="C8" xr:uid="{E1BE196B-8EE7-4E02-B18D-2649DEA12C30}">
      <formula1>$AA$4:$AA$13</formula1>
    </dataValidation>
    <dataValidation type="list" allowBlank="1" showInputMessage="1" showErrorMessage="1" sqref="C4" xr:uid="{D68ED0E5-A725-4D25-A2CB-1AF4960CDEB1}">
      <formula1>$H$4:$W$4</formula1>
    </dataValidation>
  </dataValidations>
  <pageMargins left="0.7" right="0.7" top="0.75" bottom="0.75" header="0.3" footer="0.3"/>
  <pageSetup orientation="portrait" horizontalDpi="1200" verticalDpi="1200" r:id="rId1"/>
  <drawing r:id="rId2"/>
  <tableParts count="16">
    <tablePart r:id="rId3"/>
    <tablePart r:id="rId4"/>
    <tablePart r:id="rId5"/>
    <tablePart r:id="rId6"/>
    <tablePart r:id="rId7"/>
    <tablePart r:id="rId8"/>
    <tablePart r:id="rId9"/>
    <tablePart r:id="rId10"/>
    <tablePart r:id="rId11"/>
    <tablePart r:id="rId12"/>
    <tablePart r:id="rId13"/>
    <tablePart r:id="rId14"/>
    <tablePart r:id="rId15"/>
    <tablePart r:id="rId16"/>
    <tablePart r:id="rId17"/>
    <tablePart r:id="rId18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85C3E0-472D-408D-AA21-F77F1324EC02}">
  <dimension ref="D1:L4"/>
  <sheetViews>
    <sheetView workbookViewId="0">
      <selection activeCell="D37" sqref="D37"/>
    </sheetView>
  </sheetViews>
  <sheetFormatPr baseColWidth="10" defaultRowHeight="15"/>
  <cols>
    <col min="1" max="3" width="11.42578125" style="1"/>
    <col min="4" max="12" width="21.85546875" style="1" customWidth="1"/>
    <col min="13" max="16384" width="11.42578125" style="1"/>
  </cols>
  <sheetData>
    <row r="1" spans="4:12" ht="15.75" thickBot="1"/>
    <row r="2" spans="4:12" ht="15.75" thickBot="1">
      <c r="D2" s="6" t="s">
        <v>64</v>
      </c>
      <c r="E2" s="7" t="s">
        <v>52</v>
      </c>
      <c r="F2" s="7" t="s">
        <v>53</v>
      </c>
      <c r="G2" s="7" t="s">
        <v>54</v>
      </c>
      <c r="H2" s="7" t="s">
        <v>55</v>
      </c>
      <c r="I2" s="7" t="s">
        <v>35</v>
      </c>
      <c r="J2" s="7" t="s">
        <v>56</v>
      </c>
      <c r="K2" s="7" t="s">
        <v>44</v>
      </c>
      <c r="L2" s="8" t="s">
        <v>5</v>
      </c>
    </row>
    <row r="3" spans="4:12">
      <c r="D3" s="9"/>
      <c r="E3" s="9"/>
      <c r="F3" s="9"/>
      <c r="G3" s="9"/>
      <c r="H3" s="9"/>
      <c r="I3" s="9"/>
      <c r="J3" s="9"/>
      <c r="K3" s="9"/>
      <c r="L3" s="9"/>
    </row>
    <row r="4" spans="4:12">
      <c r="K4" s="1" t="str">
        <f>CONCATENATE(E4,F4,G4)</f>
        <v/>
      </c>
      <c r="L4" s="1">
        <f>COUNTA(F4)</f>
        <v>0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F26CEA-C266-4C2C-97EB-DCC67D15B007}">
  <sheetPr codeName="Hoja2"/>
  <dimension ref="D1:Y514"/>
  <sheetViews>
    <sheetView showGridLines="0" workbookViewId="0"/>
  </sheetViews>
  <sheetFormatPr baseColWidth="10" defaultRowHeight="15"/>
  <cols>
    <col min="1" max="5" width="11.42578125" style="29"/>
    <col min="6" max="6" width="17.5703125" style="29" bestFit="1" customWidth="1"/>
    <col min="7" max="7" width="32.42578125" style="29" bestFit="1" customWidth="1"/>
    <col min="8" max="9" width="11.42578125" style="29"/>
    <col min="10" max="10" width="17.85546875" style="29" bestFit="1" customWidth="1"/>
    <col min="11" max="11" width="11.42578125" style="59"/>
    <col min="12" max="12" width="11.42578125" style="29"/>
    <col min="13" max="13" width="14.5703125" style="29" bestFit="1" customWidth="1"/>
    <col min="14" max="18" width="11.42578125" style="29"/>
    <col min="19" max="19" width="44.42578125" style="29" bestFit="1" customWidth="1"/>
    <col min="20" max="20" width="4.5703125" style="29" bestFit="1" customWidth="1"/>
    <col min="21" max="21" width="31" style="29" bestFit="1" customWidth="1"/>
    <col min="22" max="22" width="11" style="29" bestFit="1" customWidth="1"/>
    <col min="23" max="23" width="23.85546875" style="29" bestFit="1" customWidth="1"/>
    <col min="24" max="24" width="12.5703125" style="29" customWidth="1"/>
    <col min="25" max="25" width="15" style="29" bestFit="1" customWidth="1"/>
    <col min="26" max="16384" width="11.42578125" style="29"/>
  </cols>
  <sheetData>
    <row r="1" spans="4:25" ht="15.75" thickBot="1">
      <c r="K1" s="29"/>
    </row>
    <row r="2" spans="4:25" ht="15.75" thickBot="1">
      <c r="D2" s="30" t="s">
        <v>0</v>
      </c>
      <c r="E2" s="10" t="s">
        <v>1</v>
      </c>
      <c r="F2" s="10" t="s">
        <v>2</v>
      </c>
      <c r="G2" s="31" t="s">
        <v>3</v>
      </c>
      <c r="H2" s="11" t="s">
        <v>4</v>
      </c>
      <c r="I2" s="11" t="s">
        <v>5</v>
      </c>
      <c r="J2" s="15" t="s">
        <v>148</v>
      </c>
      <c r="K2" s="15" t="s">
        <v>147</v>
      </c>
      <c r="L2" s="15" t="s">
        <v>149</v>
      </c>
      <c r="M2" s="15" t="s">
        <v>150</v>
      </c>
      <c r="N2" s="15" t="s">
        <v>151</v>
      </c>
      <c r="O2" s="16" t="s">
        <v>152</v>
      </c>
      <c r="S2" s="32" t="s">
        <v>44</v>
      </c>
      <c r="T2" s="33" t="s">
        <v>36</v>
      </c>
      <c r="U2" s="33" t="s">
        <v>2</v>
      </c>
      <c r="V2" s="33" t="s">
        <v>4</v>
      </c>
      <c r="W2" s="33" t="s">
        <v>37</v>
      </c>
      <c r="X2" s="33" t="s">
        <v>5</v>
      </c>
      <c r="Y2" s="34" t="s">
        <v>153</v>
      </c>
    </row>
    <row r="3" spans="4:25">
      <c r="D3" s="35"/>
      <c r="E3" s="36"/>
      <c r="F3" s="36" t="str">
        <f t="shared" ref="F3:F66" si="0">IFERROR(VLOOKUP(G3,$S$3:$U$491,3,0),"")</f>
        <v>Abrigo</v>
      </c>
      <c r="G3" s="37" t="s">
        <v>196</v>
      </c>
      <c r="H3" s="37" t="str">
        <f t="shared" ref="H3:H66" si="1">IFERROR(VLOOKUP(G3,$S$3:$V$491,4,0),"")</f>
        <v>L</v>
      </c>
      <c r="I3" s="37">
        <f t="shared" ref="I3:I66" si="2">IFERROR(VLOOKUP(G3,$S$3:$X$491,6,0),"")</f>
        <v>1</v>
      </c>
      <c r="J3" s="37">
        <f>SUMIF(VENTAS!$K$3:$K$1048576,INVENTARIO!G3,VENTAS!$L$3:$L$1048576)</f>
        <v>0</v>
      </c>
      <c r="K3" s="38">
        <f>IFERROR(I3-J3,0)</f>
        <v>1</v>
      </c>
      <c r="L3" s="39">
        <f>SUMIF(VENTAS!$K$3:$K$1048576,INVENTARIO!G3,VENTAS!$H$3:$H$1048576)</f>
        <v>0</v>
      </c>
      <c r="M3" s="44">
        <f t="shared" ref="M3:M66" si="3">IFERROR(VLOOKUP(G3,$S$3:$Y$1048576,7,0)*J3,0)</f>
        <v>0</v>
      </c>
      <c r="N3" s="38">
        <f>IFERROR(L3-M3,0)</f>
        <v>0</v>
      </c>
      <c r="O3" s="40" t="str">
        <f>IFERROR(M3/L3-1,"")</f>
        <v/>
      </c>
      <c r="S3" s="46" t="str">
        <f t="shared" ref="S3:S12" si="4">_xlfn.CONCAT(U3,W3,V3)</f>
        <v>AbrigoAStronauta PlateadoL</v>
      </c>
      <c r="T3" s="47"/>
      <c r="U3" s="47" t="s">
        <v>31</v>
      </c>
      <c r="V3" s="48" t="s">
        <v>7</v>
      </c>
      <c r="W3" s="47" t="s">
        <v>154</v>
      </c>
      <c r="X3" s="49">
        <v>1</v>
      </c>
      <c r="Y3" s="71">
        <v>58200</v>
      </c>
    </row>
    <row r="4" spans="4:25">
      <c r="D4" s="41"/>
      <c r="E4" s="42"/>
      <c r="F4" s="42" t="str">
        <f t="shared" si="0"/>
        <v>Abrigo</v>
      </c>
      <c r="G4" s="37" t="s">
        <v>197</v>
      </c>
      <c r="H4" s="12" t="str">
        <f t="shared" si="1"/>
        <v>L</v>
      </c>
      <c r="I4" s="12">
        <f t="shared" si="2"/>
        <v>2</v>
      </c>
      <c r="J4" s="37">
        <f>SUMIF(VENTAS!$K$3:$K$1048576,INVENTARIO!G4,VENTAS!$L$3:$L$1048576)</f>
        <v>0</v>
      </c>
      <c r="K4" s="43">
        <f t="shared" ref="K4:K67" si="5">IFERROR(I4-J4,0)</f>
        <v>2</v>
      </c>
      <c r="L4" s="39">
        <f>SUMIF(VENTAS!$K$3:$K$1048576,INVENTARIO!G4,VENTAS!$H$3:$H$1048576)</f>
        <v>0</v>
      </c>
      <c r="M4" s="44">
        <f t="shared" si="3"/>
        <v>0</v>
      </c>
      <c r="N4" s="43">
        <f t="shared" ref="N4:N67" si="6">IFERROR(L4-M4,0)</f>
        <v>0</v>
      </c>
      <c r="O4" s="45" t="str">
        <f t="shared" ref="O4:O67" si="7">IFERROR(M4/L4-1,"")</f>
        <v/>
      </c>
      <c r="S4" s="46" t="str">
        <f t="shared" si="4"/>
        <v>AbrigoAzulL</v>
      </c>
      <c r="T4" s="47"/>
      <c r="U4" s="47" t="s">
        <v>31</v>
      </c>
      <c r="V4" s="48" t="s">
        <v>7</v>
      </c>
      <c r="W4" s="47" t="s">
        <v>67</v>
      </c>
      <c r="X4" s="49">
        <v>2</v>
      </c>
      <c r="Y4" s="71">
        <v>52800</v>
      </c>
    </row>
    <row r="5" spans="4:25">
      <c r="D5" s="41"/>
      <c r="E5" s="42"/>
      <c r="F5" s="42" t="str">
        <f t="shared" si="0"/>
        <v>Abrigo</v>
      </c>
      <c r="G5" s="37" t="s">
        <v>86</v>
      </c>
      <c r="H5" s="12" t="str">
        <f t="shared" si="1"/>
        <v>L</v>
      </c>
      <c r="I5" s="12">
        <f t="shared" si="2"/>
        <v>1</v>
      </c>
      <c r="J5" s="37">
        <f>SUMIF(VENTAS!$K$3:$K$1048576,INVENTARIO!G5,VENTAS!$L$3:$L$1048576)</f>
        <v>0</v>
      </c>
      <c r="K5" s="43">
        <f t="shared" si="5"/>
        <v>1</v>
      </c>
      <c r="L5" s="39">
        <f>SUMIF(VENTAS!$K$3:$K$1048576,INVENTARIO!G5,VENTAS!$H$3:$H$1048576)</f>
        <v>0</v>
      </c>
      <c r="M5" s="44">
        <f t="shared" si="3"/>
        <v>0</v>
      </c>
      <c r="N5" s="43">
        <f t="shared" si="6"/>
        <v>0</v>
      </c>
      <c r="O5" s="45" t="str">
        <f t="shared" si="7"/>
        <v/>
      </c>
      <c r="S5" s="46" t="str">
        <f t="shared" si="4"/>
        <v>AbrigoBananaL</v>
      </c>
      <c r="T5" s="47"/>
      <c r="U5" s="47" t="s">
        <v>31</v>
      </c>
      <c r="V5" s="48" t="s">
        <v>7</v>
      </c>
      <c r="W5" s="47" t="s">
        <v>33</v>
      </c>
      <c r="X5" s="49">
        <v>1</v>
      </c>
      <c r="Y5" s="71">
        <v>62000</v>
      </c>
    </row>
    <row r="6" spans="4:25">
      <c r="D6" s="46"/>
      <c r="E6" s="42"/>
      <c r="F6" s="42" t="str">
        <f t="shared" si="0"/>
        <v>Abrigo</v>
      </c>
      <c r="G6" s="37" t="s">
        <v>89</v>
      </c>
      <c r="H6" s="12" t="str">
        <f t="shared" si="1"/>
        <v>L</v>
      </c>
      <c r="I6" s="12">
        <f t="shared" si="2"/>
        <v>2</v>
      </c>
      <c r="J6" s="37">
        <f>SUMIF(VENTAS!$K$3:$K$1048576,INVENTARIO!G6,VENTAS!$L$3:$L$1048576)</f>
        <v>0</v>
      </c>
      <c r="K6" s="43">
        <f t="shared" si="5"/>
        <v>2</v>
      </c>
      <c r="L6" s="39">
        <f>SUMIF(VENTAS!$K$3:$K$1048576,INVENTARIO!G6,VENTAS!$H$3:$H$1048576)</f>
        <v>0</v>
      </c>
      <c r="M6" s="44">
        <f t="shared" si="3"/>
        <v>0</v>
      </c>
      <c r="N6" s="43">
        <f t="shared" si="6"/>
        <v>0</v>
      </c>
      <c r="O6" s="45" t="str">
        <f t="shared" si="7"/>
        <v/>
      </c>
      <c r="S6" s="46" t="str">
        <f t="shared" si="4"/>
        <v>AbrigoJirafaL</v>
      </c>
      <c r="T6" s="47"/>
      <c r="U6" s="47" t="s">
        <v>31</v>
      </c>
      <c r="V6" s="48" t="s">
        <v>7</v>
      </c>
      <c r="W6" s="47" t="s">
        <v>40</v>
      </c>
      <c r="X6" s="49">
        <v>2</v>
      </c>
      <c r="Y6" s="71">
        <v>65900</v>
      </c>
    </row>
    <row r="7" spans="4:25">
      <c r="D7" s="46"/>
      <c r="E7" s="42"/>
      <c r="F7" s="42" t="str">
        <f t="shared" si="0"/>
        <v>Abrigo</v>
      </c>
      <c r="G7" s="37" t="s">
        <v>198</v>
      </c>
      <c r="H7" s="12" t="str">
        <f t="shared" si="1"/>
        <v>M</v>
      </c>
      <c r="I7" s="12">
        <f t="shared" si="2"/>
        <v>2</v>
      </c>
      <c r="J7" s="37">
        <f>SUMIF(VENTAS!$K$3:$K$1048576,INVENTARIO!G7,VENTAS!$L$3:$L$1048576)</f>
        <v>0</v>
      </c>
      <c r="K7" s="43">
        <f t="shared" si="5"/>
        <v>2</v>
      </c>
      <c r="L7" s="39">
        <f>SUMIF(VENTAS!$K$3:$K$1048576,INVENTARIO!G7,VENTAS!$H$3:$H$1048576)</f>
        <v>0</v>
      </c>
      <c r="M7" s="44">
        <f t="shared" si="3"/>
        <v>0</v>
      </c>
      <c r="N7" s="43">
        <f t="shared" si="6"/>
        <v>0</v>
      </c>
      <c r="O7" s="45" t="str">
        <f t="shared" si="7"/>
        <v/>
      </c>
      <c r="S7" s="46" t="str">
        <f t="shared" si="4"/>
        <v>AbrigoAzulM</v>
      </c>
      <c r="T7" s="47"/>
      <c r="U7" s="47" t="s">
        <v>31</v>
      </c>
      <c r="V7" s="48" t="s">
        <v>12</v>
      </c>
      <c r="W7" s="47" t="s">
        <v>67</v>
      </c>
      <c r="X7" s="49">
        <v>2</v>
      </c>
      <c r="Y7" s="71">
        <v>51900</v>
      </c>
    </row>
    <row r="8" spans="4:25">
      <c r="D8" s="46"/>
      <c r="E8" s="42"/>
      <c r="F8" s="42" t="str">
        <f t="shared" si="0"/>
        <v>Abrigo</v>
      </c>
      <c r="G8" s="37" t="s">
        <v>87</v>
      </c>
      <c r="H8" s="12" t="str">
        <f t="shared" si="1"/>
        <v>M</v>
      </c>
      <c r="I8" s="12">
        <f t="shared" si="2"/>
        <v>2</v>
      </c>
      <c r="J8" s="37">
        <f>SUMIF(VENTAS!$K$3:$K$1048576,INVENTARIO!G8,VENTAS!$L$3:$L$1048576)</f>
        <v>0</v>
      </c>
      <c r="K8" s="43">
        <f t="shared" si="5"/>
        <v>2</v>
      </c>
      <c r="L8" s="39">
        <f>SUMIF(VENTAS!$K$3:$K$1048576,INVENTARIO!G8,VENTAS!$H$3:$H$1048576)</f>
        <v>0</v>
      </c>
      <c r="M8" s="44">
        <f t="shared" si="3"/>
        <v>0</v>
      </c>
      <c r="N8" s="43">
        <f t="shared" si="6"/>
        <v>0</v>
      </c>
      <c r="O8" s="45" t="str">
        <f t="shared" si="7"/>
        <v/>
      </c>
      <c r="S8" s="46" t="str">
        <f t="shared" si="4"/>
        <v>AbrigoBananaM</v>
      </c>
      <c r="T8" s="47"/>
      <c r="U8" s="47" t="s">
        <v>31</v>
      </c>
      <c r="V8" s="48" t="s">
        <v>12</v>
      </c>
      <c r="W8" s="47" t="s">
        <v>33</v>
      </c>
      <c r="X8" s="49">
        <v>2</v>
      </c>
      <c r="Y8" s="71">
        <v>58000</v>
      </c>
    </row>
    <row r="9" spans="4:25">
      <c r="D9" s="46"/>
      <c r="E9" s="42"/>
      <c r="F9" s="42" t="str">
        <f t="shared" si="0"/>
        <v>Abrigo</v>
      </c>
      <c r="G9" s="37" t="s">
        <v>90</v>
      </c>
      <c r="H9" s="12" t="str">
        <f t="shared" si="1"/>
        <v>M</v>
      </c>
      <c r="I9" s="12">
        <f t="shared" si="2"/>
        <v>1</v>
      </c>
      <c r="J9" s="37">
        <f>SUMIF(VENTAS!$K$3:$K$1048576,INVENTARIO!G9,VENTAS!$L$3:$L$1048576)</f>
        <v>0</v>
      </c>
      <c r="K9" s="43">
        <f t="shared" si="5"/>
        <v>1</v>
      </c>
      <c r="L9" s="39">
        <f>SUMIF(VENTAS!$K$3:$K$1048576,INVENTARIO!G9,VENTAS!$H$3:$H$1048576)</f>
        <v>0</v>
      </c>
      <c r="M9" s="44">
        <f t="shared" si="3"/>
        <v>0</v>
      </c>
      <c r="N9" s="43">
        <f t="shared" si="6"/>
        <v>0</v>
      </c>
      <c r="O9" s="45" t="str">
        <f t="shared" si="7"/>
        <v/>
      </c>
      <c r="S9" s="46" t="str">
        <f t="shared" si="4"/>
        <v>AbrigoJirafaM</v>
      </c>
      <c r="T9" s="47"/>
      <c r="U9" s="47" t="s">
        <v>31</v>
      </c>
      <c r="V9" s="48" t="s">
        <v>12</v>
      </c>
      <c r="W9" s="47" t="s">
        <v>40</v>
      </c>
      <c r="X9" s="49">
        <v>1</v>
      </c>
      <c r="Y9" s="71">
        <v>63900</v>
      </c>
    </row>
    <row r="10" spans="4:25">
      <c r="D10" s="46"/>
      <c r="E10" s="42"/>
      <c r="F10" s="42" t="str">
        <f t="shared" si="0"/>
        <v>Abrigo</v>
      </c>
      <c r="G10" s="37" t="s">
        <v>97</v>
      </c>
      <c r="H10" s="12" t="str">
        <f t="shared" si="1"/>
        <v>M</v>
      </c>
      <c r="I10" s="12">
        <f t="shared" si="2"/>
        <v>2</v>
      </c>
      <c r="J10" s="37">
        <f>SUMIF(VENTAS!$K$3:$K$1048576,INVENTARIO!G10,VENTAS!$L$3:$L$1048576)</f>
        <v>0</v>
      </c>
      <c r="K10" s="43">
        <f t="shared" si="5"/>
        <v>2</v>
      </c>
      <c r="L10" s="39">
        <f>SUMIF(VENTAS!$K$3:$K$1048576,INVENTARIO!G10,VENTAS!$H$3:$H$1048576)</f>
        <v>0</v>
      </c>
      <c r="M10" s="44">
        <f t="shared" si="3"/>
        <v>0</v>
      </c>
      <c r="N10" s="43">
        <f t="shared" si="6"/>
        <v>0</v>
      </c>
      <c r="O10" s="45" t="str">
        <f t="shared" si="7"/>
        <v/>
      </c>
      <c r="S10" s="46" t="str">
        <f t="shared" si="4"/>
        <v>AbrigoRojoM</v>
      </c>
      <c r="T10" s="47"/>
      <c r="U10" s="47" t="s">
        <v>31</v>
      </c>
      <c r="V10" s="48" t="s">
        <v>12</v>
      </c>
      <c r="W10" s="47" t="s">
        <v>20</v>
      </c>
      <c r="X10" s="49">
        <v>2</v>
      </c>
      <c r="Y10" s="71">
        <v>51900</v>
      </c>
    </row>
    <row r="11" spans="4:25">
      <c r="D11" s="46"/>
      <c r="E11" s="42"/>
      <c r="F11" s="42" t="str">
        <f t="shared" si="0"/>
        <v>Abrigo</v>
      </c>
      <c r="G11" s="37" t="s">
        <v>102</v>
      </c>
      <c r="H11" s="12" t="str">
        <f t="shared" si="1"/>
        <v>M</v>
      </c>
      <c r="I11" s="12">
        <f t="shared" si="2"/>
        <v>1</v>
      </c>
      <c r="J11" s="37">
        <f>SUMIF(VENTAS!$K$3:$K$1048576,INVENTARIO!G11,VENTAS!$L$3:$L$1048576)</f>
        <v>0</v>
      </c>
      <c r="K11" s="43">
        <f t="shared" si="5"/>
        <v>1</v>
      </c>
      <c r="L11" s="39">
        <f>SUMIF(VENTAS!$K$3:$K$1048576,INVENTARIO!G11,VENTAS!$H$3:$H$1048576)</f>
        <v>0</v>
      </c>
      <c r="M11" s="44">
        <f t="shared" si="3"/>
        <v>0</v>
      </c>
      <c r="N11" s="43">
        <f t="shared" si="6"/>
        <v>0</v>
      </c>
      <c r="O11" s="45" t="str">
        <f t="shared" si="7"/>
        <v/>
      </c>
      <c r="S11" s="46" t="str">
        <f t="shared" si="4"/>
        <v>AbrigoVerde MentaM</v>
      </c>
      <c r="T11" s="47"/>
      <c r="U11" s="47" t="s">
        <v>31</v>
      </c>
      <c r="V11" s="48" t="s">
        <v>12</v>
      </c>
      <c r="W11" s="47" t="s">
        <v>8</v>
      </c>
      <c r="X11" s="49">
        <v>1</v>
      </c>
      <c r="Y11" s="71">
        <v>51900</v>
      </c>
    </row>
    <row r="12" spans="4:25">
      <c r="D12" s="46"/>
      <c r="E12" s="42"/>
      <c r="F12" s="42" t="str">
        <f t="shared" si="0"/>
        <v>Abrigo</v>
      </c>
      <c r="G12" s="37" t="s">
        <v>199</v>
      </c>
      <c r="H12" s="12" t="str">
        <f t="shared" si="1"/>
        <v>S</v>
      </c>
      <c r="I12" s="12">
        <f t="shared" si="2"/>
        <v>1</v>
      </c>
      <c r="J12" s="37">
        <f>SUMIF(VENTAS!$K$3:$K$1048576,INVENTARIO!G12,VENTAS!$L$3:$L$1048576)</f>
        <v>0</v>
      </c>
      <c r="K12" s="43">
        <f t="shared" si="5"/>
        <v>1</v>
      </c>
      <c r="L12" s="39">
        <f>SUMIF(VENTAS!$K$3:$K$1048576,INVENTARIO!G12,VENTAS!$H$3:$H$1048576)</f>
        <v>0</v>
      </c>
      <c r="M12" s="44">
        <f t="shared" si="3"/>
        <v>0</v>
      </c>
      <c r="N12" s="43">
        <f t="shared" si="6"/>
        <v>0</v>
      </c>
      <c r="O12" s="45" t="str">
        <f t="shared" si="7"/>
        <v/>
      </c>
      <c r="S12" s="46" t="str">
        <f t="shared" si="4"/>
        <v>AbrigoAStronauta PlateadoS</v>
      </c>
      <c r="T12" s="47"/>
      <c r="U12" s="47" t="s">
        <v>31</v>
      </c>
      <c r="V12" s="48" t="s">
        <v>11</v>
      </c>
      <c r="W12" s="47" t="s">
        <v>154</v>
      </c>
      <c r="X12" s="49">
        <v>1</v>
      </c>
      <c r="Y12" s="71">
        <v>56200</v>
      </c>
    </row>
    <row r="13" spans="4:25">
      <c r="D13" s="46"/>
      <c r="E13" s="42"/>
      <c r="F13" s="42" t="str">
        <f t="shared" si="0"/>
        <v>Abrigo</v>
      </c>
      <c r="G13" s="37" t="s">
        <v>200</v>
      </c>
      <c r="H13" s="12" t="str">
        <f t="shared" si="1"/>
        <v>S</v>
      </c>
      <c r="I13" s="12">
        <f t="shared" si="2"/>
        <v>1</v>
      </c>
      <c r="J13" s="37">
        <f>SUMIF(VENTAS!$K$3:$K$1048576,INVENTARIO!G13,VENTAS!$L$3:$L$1048576)</f>
        <v>0</v>
      </c>
      <c r="K13" s="43">
        <f t="shared" si="5"/>
        <v>1</v>
      </c>
      <c r="L13" s="39">
        <f>SUMIF(VENTAS!$K$3:$K$1048576,INVENTARIO!G13,VENTAS!$H$3:$H$1048576)</f>
        <v>0</v>
      </c>
      <c r="M13" s="44">
        <f t="shared" si="3"/>
        <v>0</v>
      </c>
      <c r="N13" s="43">
        <f t="shared" si="6"/>
        <v>0</v>
      </c>
      <c r="O13" s="45" t="str">
        <f t="shared" si="7"/>
        <v/>
      </c>
      <c r="S13" s="46" t="str">
        <f t="shared" ref="S13:S74" si="8">_xlfn.CONCAT(U13,W13,V13)</f>
        <v>AbrigoAzulS</v>
      </c>
      <c r="T13" s="47"/>
      <c r="U13" s="47" t="s">
        <v>31</v>
      </c>
      <c r="V13" s="48" t="s">
        <v>11</v>
      </c>
      <c r="W13" s="47" t="s">
        <v>67</v>
      </c>
      <c r="X13" s="49">
        <v>1</v>
      </c>
      <c r="Y13" s="71">
        <v>51000</v>
      </c>
    </row>
    <row r="14" spans="4:25">
      <c r="D14" s="46"/>
      <c r="E14" s="42"/>
      <c r="F14" s="42" t="str">
        <f t="shared" si="0"/>
        <v>Abrigo</v>
      </c>
      <c r="G14" s="37" t="s">
        <v>91</v>
      </c>
      <c r="H14" s="12" t="str">
        <f t="shared" si="1"/>
        <v>S</v>
      </c>
      <c r="I14" s="12">
        <f t="shared" si="2"/>
        <v>1</v>
      </c>
      <c r="J14" s="37">
        <f>SUMIF(VENTAS!$K$3:$K$1048576,INVENTARIO!G14,VENTAS!$L$3:$L$1048576)</f>
        <v>0</v>
      </c>
      <c r="K14" s="43">
        <f t="shared" si="5"/>
        <v>1</v>
      </c>
      <c r="L14" s="39">
        <f>SUMIF(VENTAS!$K$3:$K$1048576,INVENTARIO!G14,VENTAS!$H$3:$H$1048576)</f>
        <v>0</v>
      </c>
      <c r="M14" s="44">
        <f t="shared" si="3"/>
        <v>0</v>
      </c>
      <c r="N14" s="43">
        <f t="shared" si="6"/>
        <v>0</v>
      </c>
      <c r="O14" s="45" t="str">
        <f t="shared" si="7"/>
        <v/>
      </c>
      <c r="S14" s="46" t="str">
        <f t="shared" si="8"/>
        <v>AbrigoJirafaS</v>
      </c>
      <c r="T14" s="47"/>
      <c r="U14" s="47" t="s">
        <v>31</v>
      </c>
      <c r="V14" s="48" t="s">
        <v>11</v>
      </c>
      <c r="W14" s="47" t="s">
        <v>40</v>
      </c>
      <c r="X14" s="49">
        <v>1</v>
      </c>
      <c r="Y14" s="71">
        <v>63900</v>
      </c>
    </row>
    <row r="15" spans="4:25">
      <c r="D15" s="46"/>
      <c r="E15" s="42"/>
      <c r="F15" s="42" t="str">
        <f t="shared" si="0"/>
        <v>Abrigo</v>
      </c>
      <c r="G15" s="37" t="s">
        <v>98</v>
      </c>
      <c r="H15" s="12" t="str">
        <f t="shared" si="1"/>
        <v>S</v>
      </c>
      <c r="I15" s="12">
        <f t="shared" si="2"/>
        <v>2</v>
      </c>
      <c r="J15" s="37">
        <f>SUMIF(VENTAS!$K$3:$K$1048576,INVENTARIO!G15,VENTAS!$L$3:$L$1048576)</f>
        <v>0</v>
      </c>
      <c r="K15" s="43">
        <f t="shared" si="5"/>
        <v>2</v>
      </c>
      <c r="L15" s="39">
        <f>SUMIF(VENTAS!$K$3:$K$1048576,INVENTARIO!G15,VENTAS!$H$3:$H$1048576)</f>
        <v>0</v>
      </c>
      <c r="M15" s="44">
        <f t="shared" si="3"/>
        <v>0</v>
      </c>
      <c r="N15" s="43">
        <f t="shared" si="6"/>
        <v>0</v>
      </c>
      <c r="O15" s="45" t="str">
        <f t="shared" si="7"/>
        <v/>
      </c>
      <c r="S15" s="46" t="str">
        <f t="shared" si="8"/>
        <v>AbrigoRojoS</v>
      </c>
      <c r="T15" s="47"/>
      <c r="U15" s="47" t="s">
        <v>31</v>
      </c>
      <c r="V15" s="48" t="s">
        <v>11</v>
      </c>
      <c r="W15" s="47" t="s">
        <v>20</v>
      </c>
      <c r="X15" s="49">
        <v>2</v>
      </c>
      <c r="Y15" s="71">
        <v>51000</v>
      </c>
    </row>
    <row r="16" spans="4:25">
      <c r="D16" s="46"/>
      <c r="E16" s="42"/>
      <c r="F16" s="42" t="str">
        <f t="shared" si="0"/>
        <v>Abrigo</v>
      </c>
      <c r="G16" s="37" t="s">
        <v>103</v>
      </c>
      <c r="H16" s="12" t="str">
        <f t="shared" si="1"/>
        <v>S</v>
      </c>
      <c r="I16" s="12">
        <f t="shared" si="2"/>
        <v>1</v>
      </c>
      <c r="J16" s="37">
        <f>SUMIF(VENTAS!$K$3:$K$1048576,INVENTARIO!G16,VENTAS!$L$3:$L$1048576)</f>
        <v>0</v>
      </c>
      <c r="K16" s="43">
        <f t="shared" si="5"/>
        <v>1</v>
      </c>
      <c r="L16" s="39">
        <f>SUMIF(VENTAS!$K$3:$K$1048576,INVENTARIO!G16,VENTAS!$H$3:$H$1048576)</f>
        <v>0</v>
      </c>
      <c r="M16" s="44">
        <f t="shared" si="3"/>
        <v>0</v>
      </c>
      <c r="N16" s="43">
        <f t="shared" si="6"/>
        <v>0</v>
      </c>
      <c r="O16" s="45" t="str">
        <f t="shared" si="7"/>
        <v/>
      </c>
      <c r="S16" s="46" t="str">
        <f t="shared" si="8"/>
        <v>AbrigoVerde MentaS</v>
      </c>
      <c r="T16" s="47"/>
      <c r="U16" s="47" t="s">
        <v>31</v>
      </c>
      <c r="V16" s="48" t="s">
        <v>11</v>
      </c>
      <c r="W16" s="47" t="s">
        <v>8</v>
      </c>
      <c r="X16" s="49">
        <v>1</v>
      </c>
      <c r="Y16" s="71">
        <v>51000</v>
      </c>
    </row>
    <row r="17" spans="4:25">
      <c r="D17" s="46"/>
      <c r="E17" s="42"/>
      <c r="F17" s="42" t="str">
        <f t="shared" si="0"/>
        <v>Abrigo</v>
      </c>
      <c r="G17" s="37" t="s">
        <v>201</v>
      </c>
      <c r="H17" s="12" t="str">
        <f t="shared" si="1"/>
        <v>XL</v>
      </c>
      <c r="I17" s="12">
        <f t="shared" si="2"/>
        <v>3</v>
      </c>
      <c r="J17" s="37">
        <f>SUMIF(VENTAS!$K$3:$K$1048576,INVENTARIO!G17,VENTAS!$L$3:$L$1048576)</f>
        <v>0</v>
      </c>
      <c r="K17" s="43">
        <f t="shared" si="5"/>
        <v>3</v>
      </c>
      <c r="L17" s="39">
        <f>SUMIF(VENTAS!$K$3:$K$1048576,INVENTARIO!G17,VENTAS!$H$3:$H$1048576)</f>
        <v>0</v>
      </c>
      <c r="M17" s="44">
        <f t="shared" si="3"/>
        <v>0</v>
      </c>
      <c r="N17" s="43">
        <f t="shared" si="6"/>
        <v>0</v>
      </c>
      <c r="O17" s="45" t="str">
        <f t="shared" si="7"/>
        <v/>
      </c>
      <c r="S17" s="46" t="str">
        <f t="shared" si="8"/>
        <v>AbrigoAzulXL</v>
      </c>
      <c r="T17" s="47"/>
      <c r="U17" s="47" t="s">
        <v>31</v>
      </c>
      <c r="V17" s="48" t="s">
        <v>16</v>
      </c>
      <c r="W17" s="47" t="s">
        <v>67</v>
      </c>
      <c r="X17" s="49">
        <v>3</v>
      </c>
      <c r="Y17" s="71">
        <v>53900</v>
      </c>
    </row>
    <row r="18" spans="4:25">
      <c r="D18" s="46"/>
      <c r="E18" s="42"/>
      <c r="F18" s="42" t="str">
        <f t="shared" si="0"/>
        <v>Abrigo</v>
      </c>
      <c r="G18" s="37" t="s">
        <v>88</v>
      </c>
      <c r="H18" s="12" t="str">
        <f t="shared" si="1"/>
        <v>XL</v>
      </c>
      <c r="I18" s="12">
        <f t="shared" si="2"/>
        <v>2</v>
      </c>
      <c r="J18" s="37">
        <f>SUMIF(VENTAS!$K$3:$K$1048576,INVENTARIO!G18,VENTAS!$L$3:$L$1048576)</f>
        <v>0</v>
      </c>
      <c r="K18" s="43">
        <f t="shared" si="5"/>
        <v>2</v>
      </c>
      <c r="L18" s="39">
        <f>SUMIF(VENTAS!$K$3:$K$1048576,INVENTARIO!G18,VENTAS!$H$3:$H$1048576)</f>
        <v>0</v>
      </c>
      <c r="M18" s="44">
        <f t="shared" si="3"/>
        <v>0</v>
      </c>
      <c r="N18" s="43">
        <f t="shared" si="6"/>
        <v>0</v>
      </c>
      <c r="O18" s="45" t="str">
        <f t="shared" si="7"/>
        <v/>
      </c>
      <c r="S18" s="46" t="str">
        <f t="shared" si="8"/>
        <v>AbrigoBananaXL</v>
      </c>
      <c r="T18" s="47"/>
      <c r="U18" s="47" t="s">
        <v>31</v>
      </c>
      <c r="V18" s="48" t="s">
        <v>16</v>
      </c>
      <c r="W18" s="47" t="s">
        <v>33</v>
      </c>
      <c r="X18" s="49">
        <v>2</v>
      </c>
      <c r="Y18" s="71">
        <v>62000</v>
      </c>
    </row>
    <row r="19" spans="4:25">
      <c r="D19" s="46"/>
      <c r="E19" s="42"/>
      <c r="F19" s="42" t="str">
        <f t="shared" si="0"/>
        <v>Abrigo</v>
      </c>
      <c r="G19" s="37" t="s">
        <v>92</v>
      </c>
      <c r="H19" s="12" t="str">
        <f t="shared" si="1"/>
        <v>XL</v>
      </c>
      <c r="I19" s="12">
        <f t="shared" si="2"/>
        <v>1</v>
      </c>
      <c r="J19" s="37">
        <f>SUMIF(VENTAS!$K$3:$K$1048576,INVENTARIO!G19,VENTAS!$L$3:$L$1048576)</f>
        <v>0</v>
      </c>
      <c r="K19" s="43">
        <f t="shared" si="5"/>
        <v>1</v>
      </c>
      <c r="L19" s="39">
        <f>SUMIF(VENTAS!$K$3:$K$1048576,INVENTARIO!G19,VENTAS!$H$3:$H$1048576)</f>
        <v>0</v>
      </c>
      <c r="M19" s="44">
        <f t="shared" si="3"/>
        <v>0</v>
      </c>
      <c r="N19" s="43">
        <f t="shared" si="6"/>
        <v>0</v>
      </c>
      <c r="O19" s="45" t="str">
        <f t="shared" si="7"/>
        <v/>
      </c>
      <c r="S19" s="46" t="str">
        <f t="shared" si="8"/>
        <v>AbrigoJirafaXL</v>
      </c>
      <c r="T19" s="47"/>
      <c r="U19" s="47" t="s">
        <v>31</v>
      </c>
      <c r="V19" s="48" t="s">
        <v>16</v>
      </c>
      <c r="W19" s="47" t="s">
        <v>40</v>
      </c>
      <c r="X19" s="49">
        <v>1</v>
      </c>
      <c r="Y19" s="71">
        <v>65900</v>
      </c>
    </row>
    <row r="20" spans="4:25">
      <c r="D20" s="46"/>
      <c r="E20" s="42"/>
      <c r="F20" s="42" t="str">
        <f t="shared" si="0"/>
        <v>Abrigo</v>
      </c>
      <c r="G20" s="37" t="s">
        <v>202</v>
      </c>
      <c r="H20" s="12" t="str">
        <f t="shared" si="1"/>
        <v>XL</v>
      </c>
      <c r="I20" s="12">
        <f t="shared" si="2"/>
        <v>1</v>
      </c>
      <c r="J20" s="37">
        <f>SUMIF(VENTAS!$K$3:$K$1048576,INVENTARIO!G20,VENTAS!$L$3:$L$1048576)</f>
        <v>0</v>
      </c>
      <c r="K20" s="43">
        <f t="shared" si="5"/>
        <v>1</v>
      </c>
      <c r="L20" s="39">
        <f>SUMIF(VENTAS!$K$3:$K$1048576,INVENTARIO!G20,VENTAS!$H$3:$H$1048576)</f>
        <v>0</v>
      </c>
      <c r="M20" s="44">
        <f t="shared" si="3"/>
        <v>0</v>
      </c>
      <c r="N20" s="43">
        <f t="shared" si="6"/>
        <v>0</v>
      </c>
      <c r="O20" s="45" t="str">
        <f t="shared" si="7"/>
        <v/>
      </c>
      <c r="S20" s="46" t="str">
        <f t="shared" si="8"/>
        <v>AbrigoMoradoXL</v>
      </c>
      <c r="T20" s="47"/>
      <c r="U20" s="47" t="s">
        <v>31</v>
      </c>
      <c r="V20" s="48" t="s">
        <v>16</v>
      </c>
      <c r="W20" s="47" t="s">
        <v>10</v>
      </c>
      <c r="X20" s="49">
        <v>1</v>
      </c>
      <c r="Y20" s="71">
        <v>53900</v>
      </c>
    </row>
    <row r="21" spans="4:25">
      <c r="D21" s="46"/>
      <c r="E21" s="42"/>
      <c r="F21" s="42" t="str">
        <f t="shared" si="0"/>
        <v>Abrigo</v>
      </c>
      <c r="G21" s="37" t="s">
        <v>99</v>
      </c>
      <c r="H21" s="12" t="str">
        <f t="shared" si="1"/>
        <v>XL</v>
      </c>
      <c r="I21" s="12">
        <f t="shared" si="2"/>
        <v>1</v>
      </c>
      <c r="J21" s="37">
        <f>SUMIF(VENTAS!$K$3:$K$1048576,INVENTARIO!G21,VENTAS!$L$3:$L$1048576)</f>
        <v>0</v>
      </c>
      <c r="K21" s="43">
        <f t="shared" si="5"/>
        <v>1</v>
      </c>
      <c r="L21" s="39">
        <f>SUMIF(VENTAS!$K$3:$K$1048576,INVENTARIO!G21,VENTAS!$H$3:$H$1048576)</f>
        <v>0</v>
      </c>
      <c r="M21" s="44">
        <f t="shared" si="3"/>
        <v>0</v>
      </c>
      <c r="N21" s="43">
        <f t="shared" si="6"/>
        <v>0</v>
      </c>
      <c r="O21" s="45" t="str">
        <f t="shared" si="7"/>
        <v/>
      </c>
      <c r="S21" s="46" t="str">
        <f t="shared" si="8"/>
        <v>AbrigoRojoXL</v>
      </c>
      <c r="T21" s="47"/>
      <c r="U21" s="47" t="s">
        <v>31</v>
      </c>
      <c r="V21" s="48" t="s">
        <v>16</v>
      </c>
      <c r="W21" s="47" t="s">
        <v>20</v>
      </c>
      <c r="X21" s="49">
        <v>1</v>
      </c>
      <c r="Y21" s="71">
        <v>53900</v>
      </c>
    </row>
    <row r="22" spans="4:25">
      <c r="D22" s="46"/>
      <c r="E22" s="42"/>
      <c r="F22" s="42" t="str">
        <f t="shared" si="0"/>
        <v>Abrigo</v>
      </c>
      <c r="G22" s="37" t="s">
        <v>203</v>
      </c>
      <c r="H22" s="12" t="str">
        <f t="shared" si="1"/>
        <v>XS</v>
      </c>
      <c r="I22" s="12">
        <f t="shared" si="2"/>
        <v>1</v>
      </c>
      <c r="J22" s="37">
        <f>SUMIF(VENTAS!$K$3:$K$1048576,INVENTARIO!G22,VENTAS!$L$3:$L$1048576)</f>
        <v>0</v>
      </c>
      <c r="K22" s="43">
        <f t="shared" si="5"/>
        <v>1</v>
      </c>
      <c r="L22" s="39">
        <f>SUMIF(VENTAS!$K$3:$K$1048576,INVENTARIO!G22,VENTAS!$H$3:$H$1048576)</f>
        <v>0</v>
      </c>
      <c r="M22" s="44">
        <f t="shared" si="3"/>
        <v>0</v>
      </c>
      <c r="N22" s="43">
        <f t="shared" si="6"/>
        <v>0</v>
      </c>
      <c r="O22" s="45" t="str">
        <f t="shared" si="7"/>
        <v/>
      </c>
      <c r="S22" s="46" t="str">
        <f t="shared" si="8"/>
        <v>AbrigoAzulXS</v>
      </c>
      <c r="T22" s="47"/>
      <c r="U22" s="47" t="s">
        <v>31</v>
      </c>
      <c r="V22" s="48" t="s">
        <v>15</v>
      </c>
      <c r="W22" s="47" t="s">
        <v>67</v>
      </c>
      <c r="X22" s="49">
        <v>1</v>
      </c>
      <c r="Y22" s="71">
        <v>50400</v>
      </c>
    </row>
    <row r="23" spans="4:25">
      <c r="D23" s="46"/>
      <c r="E23" s="42"/>
      <c r="F23" s="42" t="str">
        <f t="shared" si="0"/>
        <v>Abrigo</v>
      </c>
      <c r="G23" s="37" t="s">
        <v>93</v>
      </c>
      <c r="H23" s="12" t="str">
        <f t="shared" si="1"/>
        <v>XS</v>
      </c>
      <c r="I23" s="12">
        <f t="shared" si="2"/>
        <v>2</v>
      </c>
      <c r="J23" s="37">
        <f>SUMIF(VENTAS!$K$3:$K$1048576,INVENTARIO!G23,VENTAS!$L$3:$L$1048576)</f>
        <v>0</v>
      </c>
      <c r="K23" s="43">
        <f t="shared" si="5"/>
        <v>2</v>
      </c>
      <c r="L23" s="39">
        <f>SUMIF(VENTAS!$K$3:$K$1048576,INVENTARIO!G23,VENTAS!$H$3:$H$1048576)</f>
        <v>0</v>
      </c>
      <c r="M23" s="44">
        <f t="shared" si="3"/>
        <v>0</v>
      </c>
      <c r="N23" s="43">
        <f t="shared" si="6"/>
        <v>0</v>
      </c>
      <c r="O23" s="45" t="str">
        <f t="shared" si="7"/>
        <v/>
      </c>
      <c r="S23" s="46" t="str">
        <f t="shared" si="8"/>
        <v>AbrigoJirafaXS</v>
      </c>
      <c r="T23" s="47"/>
      <c r="U23" s="47" t="s">
        <v>31</v>
      </c>
      <c r="V23" s="48" t="s">
        <v>15</v>
      </c>
      <c r="W23" s="47" t="s">
        <v>40</v>
      </c>
      <c r="X23" s="49">
        <v>2</v>
      </c>
      <c r="Y23" s="71">
        <v>63900</v>
      </c>
    </row>
    <row r="24" spans="4:25">
      <c r="D24" s="46"/>
      <c r="E24" s="42"/>
      <c r="F24" s="42" t="str">
        <f t="shared" si="0"/>
        <v>Abrigo</v>
      </c>
      <c r="G24" s="37" t="s">
        <v>204</v>
      </c>
      <c r="H24" s="12" t="str">
        <f t="shared" si="1"/>
        <v>XS</v>
      </c>
      <c r="I24" s="12">
        <f t="shared" si="2"/>
        <v>2</v>
      </c>
      <c r="J24" s="37">
        <f>SUMIF(VENTAS!$K$3:$K$1048576,INVENTARIO!G24,VENTAS!$L$3:$L$1048576)</f>
        <v>0</v>
      </c>
      <c r="K24" s="43">
        <f t="shared" si="5"/>
        <v>2</v>
      </c>
      <c r="L24" s="39">
        <f>SUMIF(VENTAS!$K$3:$K$1048576,INVENTARIO!G24,VENTAS!$H$3:$H$1048576)</f>
        <v>0</v>
      </c>
      <c r="M24" s="44">
        <f t="shared" si="3"/>
        <v>0</v>
      </c>
      <c r="N24" s="43">
        <f t="shared" si="6"/>
        <v>0</v>
      </c>
      <c r="O24" s="45" t="str">
        <f t="shared" si="7"/>
        <v/>
      </c>
      <c r="S24" s="46" t="str">
        <f t="shared" si="8"/>
        <v>AbrigoMoradoXS</v>
      </c>
      <c r="T24" s="47"/>
      <c r="U24" s="47" t="s">
        <v>31</v>
      </c>
      <c r="V24" s="48" t="s">
        <v>15</v>
      </c>
      <c r="W24" s="47" t="s">
        <v>10</v>
      </c>
      <c r="X24" s="49">
        <v>2</v>
      </c>
      <c r="Y24" s="71">
        <v>50400</v>
      </c>
    </row>
    <row r="25" spans="4:25">
      <c r="D25" s="46"/>
      <c r="E25" s="42"/>
      <c r="F25" s="42" t="str">
        <f t="shared" si="0"/>
        <v>Abrigo</v>
      </c>
      <c r="G25" s="37" t="s">
        <v>100</v>
      </c>
      <c r="H25" s="12" t="str">
        <f t="shared" si="1"/>
        <v>XS</v>
      </c>
      <c r="I25" s="12">
        <f t="shared" si="2"/>
        <v>2</v>
      </c>
      <c r="J25" s="37">
        <f>SUMIF(VENTAS!$K$3:$K$1048576,INVENTARIO!G25,VENTAS!$L$3:$L$1048576)</f>
        <v>0</v>
      </c>
      <c r="K25" s="43">
        <f t="shared" si="5"/>
        <v>2</v>
      </c>
      <c r="L25" s="39">
        <f>SUMIF(VENTAS!$K$3:$K$1048576,INVENTARIO!G25,VENTAS!$H$3:$H$1048576)</f>
        <v>0</v>
      </c>
      <c r="M25" s="44">
        <f t="shared" si="3"/>
        <v>0</v>
      </c>
      <c r="N25" s="43">
        <f t="shared" si="6"/>
        <v>0</v>
      </c>
      <c r="O25" s="45" t="str">
        <f t="shared" si="7"/>
        <v/>
      </c>
      <c r="S25" s="46" t="str">
        <f t="shared" si="8"/>
        <v>AbrigoRojoXS</v>
      </c>
      <c r="T25" s="47"/>
      <c r="U25" s="47" t="s">
        <v>31</v>
      </c>
      <c r="V25" s="48" t="s">
        <v>15</v>
      </c>
      <c r="W25" s="47" t="s">
        <v>20</v>
      </c>
      <c r="X25" s="49">
        <v>2</v>
      </c>
      <c r="Y25" s="71">
        <v>50400</v>
      </c>
    </row>
    <row r="26" spans="4:25">
      <c r="D26" s="46"/>
      <c r="E26" s="42"/>
      <c r="F26" s="42" t="str">
        <f t="shared" si="0"/>
        <v>Abrigo</v>
      </c>
      <c r="G26" s="37" t="s">
        <v>104</v>
      </c>
      <c r="H26" s="12" t="str">
        <f t="shared" si="1"/>
        <v>XS</v>
      </c>
      <c r="I26" s="12">
        <f t="shared" si="2"/>
        <v>1</v>
      </c>
      <c r="J26" s="37">
        <f>SUMIF(VENTAS!$K$3:$K$1048576,INVENTARIO!G26,VENTAS!$L$3:$L$1048576)</f>
        <v>0</v>
      </c>
      <c r="K26" s="43">
        <f t="shared" si="5"/>
        <v>1</v>
      </c>
      <c r="L26" s="39">
        <f>SUMIF(VENTAS!$K$3:$K$1048576,INVENTARIO!G26,VENTAS!$H$3:$H$1048576)</f>
        <v>0</v>
      </c>
      <c r="M26" s="44">
        <f t="shared" si="3"/>
        <v>0</v>
      </c>
      <c r="N26" s="43">
        <f t="shared" si="6"/>
        <v>0</v>
      </c>
      <c r="O26" s="45" t="str">
        <f t="shared" si="7"/>
        <v/>
      </c>
      <c r="S26" s="46" t="str">
        <f t="shared" si="8"/>
        <v>AbrigoVerde MentaXS</v>
      </c>
      <c r="T26" s="47"/>
      <c r="U26" s="47" t="s">
        <v>31</v>
      </c>
      <c r="V26" s="48" t="s">
        <v>15</v>
      </c>
      <c r="W26" s="47" t="s">
        <v>8</v>
      </c>
      <c r="X26" s="49">
        <v>1</v>
      </c>
      <c r="Y26" s="71">
        <v>50400</v>
      </c>
    </row>
    <row r="27" spans="4:25">
      <c r="D27" s="46"/>
      <c r="E27" s="42"/>
      <c r="F27" s="42" t="str">
        <f t="shared" si="0"/>
        <v>Abrigo</v>
      </c>
      <c r="G27" s="37" t="s">
        <v>205</v>
      </c>
      <c r="H27" s="12" t="str">
        <f t="shared" si="1"/>
        <v>XXL</v>
      </c>
      <c r="I27" s="12">
        <f t="shared" si="2"/>
        <v>1</v>
      </c>
      <c r="J27" s="37">
        <f>SUMIF(VENTAS!$K$3:$K$1048576,INVENTARIO!G27,VENTAS!$L$3:$L$1048576)</f>
        <v>0</v>
      </c>
      <c r="K27" s="43">
        <f t="shared" si="5"/>
        <v>1</v>
      </c>
      <c r="L27" s="39">
        <f>SUMIF(VENTAS!$K$3:$K$1048576,INVENTARIO!G27,VENTAS!$H$3:$H$1048576)</f>
        <v>0</v>
      </c>
      <c r="M27" s="44">
        <f t="shared" si="3"/>
        <v>0</v>
      </c>
      <c r="N27" s="43">
        <f t="shared" si="6"/>
        <v>0</v>
      </c>
      <c r="O27" s="45" t="str">
        <f t="shared" si="7"/>
        <v/>
      </c>
      <c r="S27" s="46" t="str">
        <f t="shared" si="8"/>
        <v>AbrigoAzulXXL</v>
      </c>
      <c r="T27" s="47"/>
      <c r="U27" s="47" t="s">
        <v>31</v>
      </c>
      <c r="V27" s="48" t="s">
        <v>18</v>
      </c>
      <c r="W27" s="47" t="s">
        <v>67</v>
      </c>
      <c r="X27" s="49">
        <v>1</v>
      </c>
      <c r="Y27" s="71">
        <v>54900</v>
      </c>
    </row>
    <row r="28" spans="4:25">
      <c r="D28" s="46"/>
      <c r="E28" s="42"/>
      <c r="F28" s="42" t="str">
        <f t="shared" si="0"/>
        <v>Abrigo</v>
      </c>
      <c r="G28" s="37" t="s">
        <v>94</v>
      </c>
      <c r="H28" s="12" t="str">
        <f t="shared" si="1"/>
        <v>XXL</v>
      </c>
      <c r="I28" s="12">
        <f t="shared" si="2"/>
        <v>3</v>
      </c>
      <c r="J28" s="37">
        <f>SUMIF(VENTAS!$K$3:$K$1048576,INVENTARIO!G28,VENTAS!$L$3:$L$1048576)</f>
        <v>0</v>
      </c>
      <c r="K28" s="43">
        <f t="shared" si="5"/>
        <v>3</v>
      </c>
      <c r="L28" s="39">
        <f>SUMIF(VENTAS!$K$3:$K$1048576,INVENTARIO!G28,VENTAS!$H$3:$H$1048576)</f>
        <v>0</v>
      </c>
      <c r="M28" s="44">
        <f t="shared" si="3"/>
        <v>0</v>
      </c>
      <c r="N28" s="43">
        <f t="shared" si="6"/>
        <v>0</v>
      </c>
      <c r="O28" s="45" t="str">
        <f t="shared" si="7"/>
        <v/>
      </c>
      <c r="S28" s="46" t="str">
        <f t="shared" si="8"/>
        <v>AbrigoJirafaXXL</v>
      </c>
      <c r="T28" s="47"/>
      <c r="U28" s="47" t="s">
        <v>31</v>
      </c>
      <c r="V28" s="48" t="s">
        <v>18</v>
      </c>
      <c r="W28" s="47" t="s">
        <v>40</v>
      </c>
      <c r="X28" s="49">
        <v>3</v>
      </c>
      <c r="Y28" s="71">
        <v>71800</v>
      </c>
    </row>
    <row r="29" spans="4:25">
      <c r="D29" s="46"/>
      <c r="E29" s="42"/>
      <c r="F29" s="42" t="str">
        <f t="shared" si="0"/>
        <v>Abrigo</v>
      </c>
      <c r="G29" s="37" t="s">
        <v>206</v>
      </c>
      <c r="H29" s="12" t="str">
        <f t="shared" si="1"/>
        <v>XXL</v>
      </c>
      <c r="I29" s="12">
        <f t="shared" si="2"/>
        <v>1</v>
      </c>
      <c r="J29" s="37">
        <f>SUMIF(VENTAS!$K$3:$K$1048576,INVENTARIO!G29,VENTAS!$L$3:$L$1048576)</f>
        <v>0</v>
      </c>
      <c r="K29" s="43">
        <f t="shared" si="5"/>
        <v>1</v>
      </c>
      <c r="L29" s="39">
        <f>SUMIF(VENTAS!$K$3:$K$1048576,INVENTARIO!G29,VENTAS!$H$3:$H$1048576)</f>
        <v>0</v>
      </c>
      <c r="M29" s="44">
        <f t="shared" si="3"/>
        <v>0</v>
      </c>
      <c r="N29" s="43">
        <f t="shared" si="6"/>
        <v>0</v>
      </c>
      <c r="O29" s="45" t="str">
        <f t="shared" si="7"/>
        <v/>
      </c>
      <c r="S29" s="46" t="str">
        <f t="shared" si="8"/>
        <v>AbrigoMoradoXXL</v>
      </c>
      <c r="T29" s="47"/>
      <c r="U29" s="47" t="s">
        <v>31</v>
      </c>
      <c r="V29" s="48" t="s">
        <v>18</v>
      </c>
      <c r="W29" s="47" t="s">
        <v>10</v>
      </c>
      <c r="X29" s="49">
        <v>1</v>
      </c>
      <c r="Y29" s="71">
        <v>54900</v>
      </c>
    </row>
    <row r="30" spans="4:25">
      <c r="D30" s="46"/>
      <c r="E30" s="42"/>
      <c r="F30" s="42" t="str">
        <f t="shared" si="0"/>
        <v>Abrigo</v>
      </c>
      <c r="G30" s="37" t="s">
        <v>105</v>
      </c>
      <c r="H30" s="12" t="str">
        <f t="shared" si="1"/>
        <v>XXL</v>
      </c>
      <c r="I30" s="12">
        <f t="shared" si="2"/>
        <v>2</v>
      </c>
      <c r="J30" s="37">
        <f>SUMIF(VENTAS!$K$3:$K$1048576,INVENTARIO!G30,VENTAS!$L$3:$L$1048576)</f>
        <v>0</v>
      </c>
      <c r="K30" s="43">
        <f t="shared" si="5"/>
        <v>2</v>
      </c>
      <c r="L30" s="39">
        <f>SUMIF(VENTAS!$K$3:$K$1048576,INVENTARIO!G30,VENTAS!$H$3:$H$1048576)</f>
        <v>0</v>
      </c>
      <c r="M30" s="44">
        <f t="shared" si="3"/>
        <v>0</v>
      </c>
      <c r="N30" s="43">
        <f t="shared" si="6"/>
        <v>0</v>
      </c>
      <c r="O30" s="45" t="str">
        <f t="shared" si="7"/>
        <v/>
      </c>
      <c r="S30" s="46" t="str">
        <f t="shared" si="8"/>
        <v>AbrigoVerde MentaXXL</v>
      </c>
      <c r="T30" s="47"/>
      <c r="U30" s="47" t="s">
        <v>31</v>
      </c>
      <c r="V30" s="48" t="s">
        <v>18</v>
      </c>
      <c r="W30" s="47" t="s">
        <v>8</v>
      </c>
      <c r="X30" s="49">
        <v>2</v>
      </c>
      <c r="Y30" s="71">
        <v>54900</v>
      </c>
    </row>
    <row r="31" spans="4:25">
      <c r="D31" s="46"/>
      <c r="E31" s="42"/>
      <c r="F31" s="42" t="str">
        <f t="shared" si="0"/>
        <v>Abrigo</v>
      </c>
      <c r="G31" s="37" t="s">
        <v>207</v>
      </c>
      <c r="H31" s="12" t="str">
        <f t="shared" si="1"/>
        <v>XXS</v>
      </c>
      <c r="I31" s="12">
        <f t="shared" si="2"/>
        <v>1</v>
      </c>
      <c r="J31" s="37">
        <f>SUMIF(VENTAS!$K$3:$K$1048576,INVENTARIO!G31,VENTAS!$L$3:$L$1048576)</f>
        <v>0</v>
      </c>
      <c r="K31" s="43">
        <f t="shared" si="5"/>
        <v>1</v>
      </c>
      <c r="L31" s="39">
        <f>SUMIF(VENTAS!$K$3:$K$1048576,INVENTARIO!G31,VENTAS!$H$3:$H$1048576)</f>
        <v>0</v>
      </c>
      <c r="M31" s="44">
        <f t="shared" si="3"/>
        <v>0</v>
      </c>
      <c r="N31" s="43">
        <f t="shared" si="6"/>
        <v>0</v>
      </c>
      <c r="O31" s="45" t="str">
        <f t="shared" si="7"/>
        <v/>
      </c>
      <c r="S31" s="46" t="str">
        <f t="shared" si="8"/>
        <v>AbrigoAStronauta PlateadoXXS</v>
      </c>
      <c r="T31" s="47"/>
      <c r="U31" s="47" t="s">
        <v>31</v>
      </c>
      <c r="V31" s="48" t="s">
        <v>32</v>
      </c>
      <c r="W31" s="47" t="s">
        <v>154</v>
      </c>
      <c r="X31" s="49">
        <v>1</v>
      </c>
      <c r="Y31" s="71">
        <v>61800</v>
      </c>
    </row>
    <row r="32" spans="4:25">
      <c r="D32" s="46"/>
      <c r="E32" s="42"/>
      <c r="F32" s="42" t="str">
        <f t="shared" si="0"/>
        <v>Abrigo</v>
      </c>
      <c r="G32" s="37" t="s">
        <v>85</v>
      </c>
      <c r="H32" s="12" t="str">
        <f t="shared" si="1"/>
        <v>XXS</v>
      </c>
      <c r="I32" s="12">
        <f t="shared" si="2"/>
        <v>1</v>
      </c>
      <c r="J32" s="37">
        <f>SUMIF(VENTAS!$K$3:$K$1048576,INVENTARIO!G32,VENTAS!$L$3:$L$1048576)</f>
        <v>0</v>
      </c>
      <c r="K32" s="43">
        <f t="shared" si="5"/>
        <v>1</v>
      </c>
      <c r="L32" s="39">
        <f>SUMIF(VENTAS!$K$3:$K$1048576,INVENTARIO!G32,VENTAS!$H$3:$H$1048576)</f>
        <v>0</v>
      </c>
      <c r="M32" s="44">
        <f t="shared" si="3"/>
        <v>0</v>
      </c>
      <c r="N32" s="43">
        <f t="shared" si="6"/>
        <v>0</v>
      </c>
      <c r="O32" s="45" t="str">
        <f t="shared" si="7"/>
        <v/>
      </c>
      <c r="S32" s="46" t="str">
        <f t="shared" si="8"/>
        <v>AbrigoAzulXXS</v>
      </c>
      <c r="T32" s="47"/>
      <c r="U32" s="48" t="s">
        <v>31</v>
      </c>
      <c r="V32" s="48" t="s">
        <v>32</v>
      </c>
      <c r="W32" s="48" t="s">
        <v>67</v>
      </c>
      <c r="X32" s="49">
        <v>1</v>
      </c>
      <c r="Y32" s="71">
        <v>51500</v>
      </c>
    </row>
    <row r="33" spans="4:25">
      <c r="D33" s="46"/>
      <c r="E33" s="42"/>
      <c r="F33" s="42" t="str">
        <f t="shared" si="0"/>
        <v>Abrigo</v>
      </c>
      <c r="G33" s="37" t="s">
        <v>208</v>
      </c>
      <c r="H33" s="12" t="str">
        <f t="shared" si="1"/>
        <v>XXS</v>
      </c>
      <c r="I33" s="12">
        <f t="shared" si="2"/>
        <v>1</v>
      </c>
      <c r="J33" s="37">
        <f>SUMIF(VENTAS!$K$3:$K$1048576,INVENTARIO!G33,VENTAS!$L$3:$L$1048576)</f>
        <v>0</v>
      </c>
      <c r="K33" s="43">
        <f t="shared" si="5"/>
        <v>1</v>
      </c>
      <c r="L33" s="39">
        <f>SUMIF(VENTAS!$K$3:$K$1048576,INVENTARIO!G33,VENTAS!$H$3:$H$1048576)</f>
        <v>0</v>
      </c>
      <c r="M33" s="44">
        <f t="shared" si="3"/>
        <v>0</v>
      </c>
      <c r="N33" s="43">
        <f t="shared" si="6"/>
        <v>0</v>
      </c>
      <c r="O33" s="45" t="str">
        <f t="shared" si="7"/>
        <v/>
      </c>
      <c r="S33" s="46" t="str">
        <f t="shared" si="8"/>
        <v>AbrigoBananaXXS</v>
      </c>
      <c r="T33" s="47"/>
      <c r="U33" s="48" t="s">
        <v>31</v>
      </c>
      <c r="V33" s="48" t="s">
        <v>32</v>
      </c>
      <c r="W33" s="48" t="s">
        <v>33</v>
      </c>
      <c r="X33" s="49">
        <v>1</v>
      </c>
      <c r="Y33" s="71">
        <v>55000</v>
      </c>
    </row>
    <row r="34" spans="4:25">
      <c r="D34" s="46"/>
      <c r="E34" s="42"/>
      <c r="F34" s="42" t="str">
        <f t="shared" si="0"/>
        <v>Abrigo</v>
      </c>
      <c r="G34" s="37" t="s">
        <v>95</v>
      </c>
      <c r="H34" s="12" t="str">
        <f t="shared" si="1"/>
        <v>XXS</v>
      </c>
      <c r="I34" s="12">
        <f t="shared" si="2"/>
        <v>2</v>
      </c>
      <c r="J34" s="37">
        <f>SUMIF(VENTAS!$K$3:$K$1048576,INVENTARIO!G34,VENTAS!$L$3:$L$1048576)</f>
        <v>0</v>
      </c>
      <c r="K34" s="43">
        <f t="shared" si="5"/>
        <v>2</v>
      </c>
      <c r="L34" s="39">
        <f>SUMIF(VENTAS!$K$3:$K$1048576,INVENTARIO!G34,VENTAS!$H$3:$H$1048576)</f>
        <v>0</v>
      </c>
      <c r="M34" s="44">
        <f t="shared" si="3"/>
        <v>0</v>
      </c>
      <c r="N34" s="43">
        <f t="shared" si="6"/>
        <v>0</v>
      </c>
      <c r="O34" s="45" t="str">
        <f t="shared" si="7"/>
        <v/>
      </c>
      <c r="S34" s="46" t="str">
        <f t="shared" si="8"/>
        <v>AbrigoJirafaXXS</v>
      </c>
      <c r="T34" s="47"/>
      <c r="U34" s="48" t="s">
        <v>31</v>
      </c>
      <c r="V34" s="48" t="s">
        <v>32</v>
      </c>
      <c r="W34" s="48" t="s">
        <v>40</v>
      </c>
      <c r="X34" s="49">
        <v>2</v>
      </c>
      <c r="Y34" s="71">
        <v>63900</v>
      </c>
    </row>
    <row r="35" spans="4:25">
      <c r="D35" s="46"/>
      <c r="E35" s="42"/>
      <c r="F35" s="42" t="str">
        <f t="shared" si="0"/>
        <v>Abrigo</v>
      </c>
      <c r="G35" s="37" t="s">
        <v>101</v>
      </c>
      <c r="H35" s="12" t="str">
        <f t="shared" si="1"/>
        <v>XXS</v>
      </c>
      <c r="I35" s="12">
        <f t="shared" si="2"/>
        <v>2</v>
      </c>
      <c r="J35" s="37">
        <f>SUMIF(VENTAS!$K$3:$K$1048576,INVENTARIO!G35,VENTAS!$L$3:$L$1048576)</f>
        <v>0</v>
      </c>
      <c r="K35" s="43">
        <f t="shared" si="5"/>
        <v>2</v>
      </c>
      <c r="L35" s="39">
        <f>SUMIF(VENTAS!$K$3:$K$1048576,INVENTARIO!G35,VENTAS!$H$3:$H$1048576)</f>
        <v>0</v>
      </c>
      <c r="M35" s="44">
        <f t="shared" si="3"/>
        <v>0</v>
      </c>
      <c r="N35" s="43">
        <f t="shared" si="6"/>
        <v>0</v>
      </c>
      <c r="O35" s="45" t="str">
        <f t="shared" si="7"/>
        <v/>
      </c>
      <c r="S35" s="46" t="str">
        <f t="shared" si="8"/>
        <v>AbrigoRojoXXS</v>
      </c>
      <c r="T35" s="47"/>
      <c r="U35" s="48" t="s">
        <v>31</v>
      </c>
      <c r="V35" s="48" t="s">
        <v>32</v>
      </c>
      <c r="W35" s="48" t="s">
        <v>20</v>
      </c>
      <c r="X35" s="49">
        <v>2</v>
      </c>
      <c r="Y35" s="71">
        <v>51500</v>
      </c>
    </row>
    <row r="36" spans="4:25">
      <c r="D36" s="46"/>
      <c r="E36" s="42"/>
      <c r="F36" s="42" t="str">
        <f t="shared" si="0"/>
        <v>Abrigo</v>
      </c>
      <c r="G36" s="37" t="s">
        <v>106</v>
      </c>
      <c r="H36" s="12" t="str">
        <f t="shared" si="1"/>
        <v>XXS</v>
      </c>
      <c r="I36" s="12">
        <f t="shared" si="2"/>
        <v>1</v>
      </c>
      <c r="J36" s="37">
        <f>SUMIF(VENTAS!$K$3:$K$1048576,INVENTARIO!G36,VENTAS!$L$3:$L$1048576)</f>
        <v>0</v>
      </c>
      <c r="K36" s="43">
        <f t="shared" si="5"/>
        <v>1</v>
      </c>
      <c r="L36" s="39">
        <f>SUMIF(VENTAS!$K$3:$K$1048576,INVENTARIO!G36,VENTAS!$H$3:$H$1048576)</f>
        <v>0</v>
      </c>
      <c r="M36" s="44">
        <f t="shared" si="3"/>
        <v>0</v>
      </c>
      <c r="N36" s="43">
        <f t="shared" si="6"/>
        <v>0</v>
      </c>
      <c r="O36" s="45" t="str">
        <f t="shared" si="7"/>
        <v/>
      </c>
      <c r="S36" s="46" t="str">
        <f t="shared" si="8"/>
        <v>AbrigoVerde MentaXXS</v>
      </c>
      <c r="T36" s="47"/>
      <c r="U36" s="48" t="s">
        <v>31</v>
      </c>
      <c r="V36" s="48" t="s">
        <v>32</v>
      </c>
      <c r="W36" s="48" t="s">
        <v>8</v>
      </c>
      <c r="X36" s="49">
        <v>1</v>
      </c>
      <c r="Y36" s="71">
        <v>51500</v>
      </c>
    </row>
    <row r="37" spans="4:25">
      <c r="D37" s="46"/>
      <c r="E37" s="42"/>
      <c r="F37" s="42" t="str">
        <f t="shared" si="0"/>
        <v>Abrigo</v>
      </c>
      <c r="G37" s="37" t="s">
        <v>96</v>
      </c>
      <c r="H37" s="12" t="str">
        <f t="shared" si="1"/>
        <v>XXXL</v>
      </c>
      <c r="I37" s="12">
        <f t="shared" si="2"/>
        <v>1</v>
      </c>
      <c r="J37" s="37">
        <f>SUMIF(VENTAS!$K$3:$K$1048576,INVENTARIO!G37,VENTAS!$L$3:$L$1048576)</f>
        <v>0</v>
      </c>
      <c r="K37" s="43">
        <f t="shared" si="5"/>
        <v>1</v>
      </c>
      <c r="L37" s="39">
        <f>SUMIF(VENTAS!$K$3:$K$1048576,INVENTARIO!G37,VENTAS!$H$3:$H$1048576)</f>
        <v>0</v>
      </c>
      <c r="M37" s="44">
        <f t="shared" si="3"/>
        <v>0</v>
      </c>
      <c r="N37" s="43">
        <f t="shared" si="6"/>
        <v>0</v>
      </c>
      <c r="O37" s="45" t="str">
        <f t="shared" si="7"/>
        <v/>
      </c>
      <c r="S37" s="46" t="str">
        <f t="shared" si="8"/>
        <v>AbrigoJirafaXXXL</v>
      </c>
      <c r="T37" s="47"/>
      <c r="U37" s="48" t="s">
        <v>31</v>
      </c>
      <c r="V37" s="48" t="s">
        <v>22</v>
      </c>
      <c r="W37" s="48" t="s">
        <v>40</v>
      </c>
      <c r="X37" s="49">
        <v>1</v>
      </c>
      <c r="Y37" s="71">
        <v>71800</v>
      </c>
    </row>
    <row r="38" spans="4:25">
      <c r="D38" s="46"/>
      <c r="E38" s="42"/>
      <c r="F38" s="42" t="str">
        <f t="shared" si="0"/>
        <v>Buzo Habana</v>
      </c>
      <c r="G38" s="37" t="s">
        <v>209</v>
      </c>
      <c r="H38" s="12" t="str">
        <f t="shared" si="1"/>
        <v>L</v>
      </c>
      <c r="I38" s="12">
        <f t="shared" si="2"/>
        <v>5</v>
      </c>
      <c r="J38" s="37">
        <f>SUMIF(VENTAS!$K$3:$K$1048576,INVENTARIO!G38,VENTAS!$L$3:$L$1048576)</f>
        <v>0</v>
      </c>
      <c r="K38" s="43">
        <f t="shared" si="5"/>
        <v>5</v>
      </c>
      <c r="L38" s="39">
        <f>SUMIF(VENTAS!$K$3:$K$1048576,INVENTARIO!G38,VENTAS!$H$3:$H$1048576)</f>
        <v>0</v>
      </c>
      <c r="M38" s="44">
        <f t="shared" si="3"/>
        <v>0</v>
      </c>
      <c r="N38" s="43">
        <f t="shared" si="6"/>
        <v>0</v>
      </c>
      <c r="O38" s="45" t="str">
        <f t="shared" si="7"/>
        <v/>
      </c>
      <c r="S38" s="46" t="str">
        <f t="shared" si="8"/>
        <v>Buzo HabanaAzuLReyL</v>
      </c>
      <c r="T38" s="47"/>
      <c r="U38" s="48" t="s">
        <v>19</v>
      </c>
      <c r="V38" s="48" t="s">
        <v>7</v>
      </c>
      <c r="W38" s="48" t="s">
        <v>155</v>
      </c>
      <c r="X38" s="49">
        <v>5</v>
      </c>
      <c r="Y38" s="71">
        <v>67700</v>
      </c>
    </row>
    <row r="39" spans="4:25">
      <c r="D39" s="46"/>
      <c r="E39" s="42"/>
      <c r="F39" s="42" t="str">
        <f t="shared" si="0"/>
        <v>Buzo Habana</v>
      </c>
      <c r="G39" s="37" t="s">
        <v>210</v>
      </c>
      <c r="H39" s="12" t="str">
        <f t="shared" si="1"/>
        <v>L</v>
      </c>
      <c r="I39" s="12">
        <f t="shared" si="2"/>
        <v>1</v>
      </c>
      <c r="J39" s="37">
        <f>SUMIF(VENTAS!$K$3:$K$1048576,INVENTARIO!G39,VENTAS!$L$3:$L$1048576)</f>
        <v>0</v>
      </c>
      <c r="K39" s="43">
        <f t="shared" si="5"/>
        <v>1</v>
      </c>
      <c r="L39" s="39">
        <f>SUMIF(VENTAS!$K$3:$K$1048576,INVENTARIO!G39,VENTAS!$H$3:$H$1048576)</f>
        <v>0</v>
      </c>
      <c r="M39" s="44">
        <f t="shared" si="3"/>
        <v>0</v>
      </c>
      <c r="N39" s="43">
        <f t="shared" si="6"/>
        <v>0</v>
      </c>
      <c r="O39" s="45" t="str">
        <f t="shared" si="7"/>
        <v/>
      </c>
      <c r="S39" s="46" t="str">
        <f t="shared" si="8"/>
        <v>Buzo HabanaLilaL</v>
      </c>
      <c r="T39" s="47"/>
      <c r="U39" s="48" t="s">
        <v>19</v>
      </c>
      <c r="V39" s="48" t="s">
        <v>7</v>
      </c>
      <c r="W39" s="48" t="s">
        <v>69</v>
      </c>
      <c r="X39" s="49">
        <v>1</v>
      </c>
      <c r="Y39" s="71">
        <v>67700</v>
      </c>
    </row>
    <row r="40" spans="4:25">
      <c r="D40" s="46"/>
      <c r="E40" s="42"/>
      <c r="F40" s="42" t="str">
        <f t="shared" si="0"/>
        <v>Buzo Habana</v>
      </c>
      <c r="G40" s="37" t="s">
        <v>109</v>
      </c>
      <c r="H40" s="12" t="str">
        <f t="shared" si="1"/>
        <v>L</v>
      </c>
      <c r="I40" s="12">
        <f t="shared" si="2"/>
        <v>1</v>
      </c>
      <c r="J40" s="37">
        <f>SUMIF(VENTAS!$K$3:$K$1048576,INVENTARIO!G40,VENTAS!$L$3:$L$1048576)</f>
        <v>0</v>
      </c>
      <c r="K40" s="43">
        <f t="shared" si="5"/>
        <v>1</v>
      </c>
      <c r="L40" s="39">
        <f>SUMIF(VENTAS!$K$3:$K$1048576,INVENTARIO!G40,VENTAS!$H$3:$H$1048576)</f>
        <v>0</v>
      </c>
      <c r="M40" s="44">
        <f t="shared" si="3"/>
        <v>0</v>
      </c>
      <c r="N40" s="43">
        <f t="shared" si="6"/>
        <v>0</v>
      </c>
      <c r="O40" s="45" t="str">
        <f t="shared" si="7"/>
        <v/>
      </c>
      <c r="S40" s="46" t="str">
        <f t="shared" si="8"/>
        <v>Buzo HabanaMoradoL</v>
      </c>
      <c r="T40" s="47"/>
      <c r="U40" s="48" t="s">
        <v>19</v>
      </c>
      <c r="V40" s="48" t="s">
        <v>7</v>
      </c>
      <c r="W40" s="48" t="s">
        <v>10</v>
      </c>
      <c r="X40" s="49">
        <v>1</v>
      </c>
      <c r="Y40" s="71">
        <v>68000</v>
      </c>
    </row>
    <row r="41" spans="4:25">
      <c r="D41" s="46"/>
      <c r="E41" s="42"/>
      <c r="F41" s="42" t="str">
        <f t="shared" si="0"/>
        <v>Buzo Habana</v>
      </c>
      <c r="G41" s="37" t="s">
        <v>111</v>
      </c>
      <c r="H41" s="12" t="str">
        <f t="shared" si="1"/>
        <v>L</v>
      </c>
      <c r="I41" s="12">
        <f t="shared" si="2"/>
        <v>2</v>
      </c>
      <c r="J41" s="37">
        <f>SUMIF(VENTAS!$K$3:$K$1048576,INVENTARIO!G41,VENTAS!$L$3:$L$1048576)</f>
        <v>0</v>
      </c>
      <c r="K41" s="43">
        <f t="shared" si="5"/>
        <v>2</v>
      </c>
      <c r="L41" s="39">
        <f>SUMIF(VENTAS!$K$3:$K$1048576,INVENTARIO!G41,VENTAS!$H$3:$H$1048576)</f>
        <v>0</v>
      </c>
      <c r="M41" s="44">
        <f t="shared" si="3"/>
        <v>0</v>
      </c>
      <c r="N41" s="43">
        <f t="shared" si="6"/>
        <v>0</v>
      </c>
      <c r="O41" s="45" t="str">
        <f t="shared" si="7"/>
        <v/>
      </c>
      <c r="S41" s="46" t="str">
        <f t="shared" si="8"/>
        <v>Buzo HabanaNegroL</v>
      </c>
      <c r="T41" s="47"/>
      <c r="U41" s="48" t="s">
        <v>19</v>
      </c>
      <c r="V41" s="48" t="s">
        <v>7</v>
      </c>
      <c r="W41" s="48" t="s">
        <v>43</v>
      </c>
      <c r="X41" s="49">
        <v>2</v>
      </c>
      <c r="Y41" s="71">
        <v>67850</v>
      </c>
    </row>
    <row r="42" spans="4:25">
      <c r="D42" s="46"/>
      <c r="E42" s="42"/>
      <c r="F42" s="42" t="str">
        <f t="shared" si="0"/>
        <v>Buzo Habana</v>
      </c>
      <c r="G42" s="37" t="s">
        <v>211</v>
      </c>
      <c r="H42" s="12" t="str">
        <f t="shared" si="1"/>
        <v>L</v>
      </c>
      <c r="I42" s="12">
        <f t="shared" si="2"/>
        <v>1</v>
      </c>
      <c r="J42" s="37">
        <f>SUMIF(VENTAS!$K$3:$K$1048576,INVENTARIO!G42,VENTAS!$L$3:$L$1048576)</f>
        <v>0</v>
      </c>
      <c r="K42" s="43">
        <f t="shared" si="5"/>
        <v>1</v>
      </c>
      <c r="L42" s="39">
        <f>SUMIF(VENTAS!$K$3:$K$1048576,INVENTARIO!G42,VENTAS!$H$3:$H$1048576)</f>
        <v>0</v>
      </c>
      <c r="M42" s="44">
        <f t="shared" si="3"/>
        <v>0</v>
      </c>
      <c r="N42" s="43">
        <f t="shared" si="6"/>
        <v>0</v>
      </c>
      <c r="O42" s="45" t="str">
        <f t="shared" si="7"/>
        <v/>
      </c>
      <c r="S42" s="46" t="str">
        <f t="shared" si="8"/>
        <v>Buzo HabanaNegro BrillanteL</v>
      </c>
      <c r="T42" s="47"/>
      <c r="U42" s="48" t="s">
        <v>19</v>
      </c>
      <c r="V42" s="48" t="s">
        <v>7</v>
      </c>
      <c r="W42" s="48" t="s">
        <v>157</v>
      </c>
      <c r="X42" s="49">
        <v>1</v>
      </c>
      <c r="Y42" s="71">
        <v>67700</v>
      </c>
    </row>
    <row r="43" spans="4:25">
      <c r="D43" s="46"/>
      <c r="E43" s="42"/>
      <c r="F43" s="42" t="str">
        <f t="shared" si="0"/>
        <v>Buzo Habana</v>
      </c>
      <c r="G43" s="37" t="s">
        <v>212</v>
      </c>
      <c r="H43" s="12" t="str">
        <f t="shared" si="1"/>
        <v>L</v>
      </c>
      <c r="I43" s="12">
        <f t="shared" si="2"/>
        <v>2</v>
      </c>
      <c r="J43" s="37">
        <f>SUMIF(VENTAS!$K$3:$K$1048576,INVENTARIO!G43,VENTAS!$L$3:$L$1048576)</f>
        <v>0</v>
      </c>
      <c r="K43" s="43">
        <f t="shared" si="5"/>
        <v>2</v>
      </c>
      <c r="L43" s="39">
        <f>SUMIF(VENTAS!$K$3:$K$1048576,INVENTARIO!G43,VENTAS!$H$3:$H$1048576)</f>
        <v>0</v>
      </c>
      <c r="M43" s="44">
        <f t="shared" si="3"/>
        <v>0</v>
      </c>
      <c r="N43" s="43">
        <f t="shared" si="6"/>
        <v>0</v>
      </c>
      <c r="O43" s="45" t="str">
        <f t="shared" si="7"/>
        <v/>
      </c>
      <c r="S43" s="46" t="str">
        <f t="shared" si="8"/>
        <v>Buzo HabanaSalmónL</v>
      </c>
      <c r="T43" s="47"/>
      <c r="U43" s="48" t="s">
        <v>19</v>
      </c>
      <c r="V43" s="48" t="s">
        <v>7</v>
      </c>
      <c r="W43" s="48" t="s">
        <v>21</v>
      </c>
      <c r="X43" s="49">
        <v>2</v>
      </c>
      <c r="Y43" s="71">
        <v>67700</v>
      </c>
    </row>
    <row r="44" spans="4:25">
      <c r="D44" s="46"/>
      <c r="E44" s="42"/>
      <c r="F44" s="42" t="str">
        <f t="shared" si="0"/>
        <v>Buzo Habana</v>
      </c>
      <c r="G44" s="37" t="s">
        <v>117</v>
      </c>
      <c r="H44" s="12" t="str">
        <f t="shared" si="1"/>
        <v>L</v>
      </c>
      <c r="I44" s="12">
        <f t="shared" si="2"/>
        <v>1</v>
      </c>
      <c r="J44" s="37">
        <f>SUMIF(VENTAS!$K$3:$K$1048576,INVENTARIO!G44,VENTAS!$L$3:$L$1048576)</f>
        <v>0</v>
      </c>
      <c r="K44" s="43">
        <f t="shared" si="5"/>
        <v>1</v>
      </c>
      <c r="L44" s="39">
        <f>SUMIF(VENTAS!$K$3:$K$1048576,INVENTARIO!G44,VENTAS!$H$3:$H$1048576)</f>
        <v>0</v>
      </c>
      <c r="M44" s="44">
        <f t="shared" si="3"/>
        <v>0</v>
      </c>
      <c r="N44" s="43">
        <f t="shared" si="6"/>
        <v>0</v>
      </c>
      <c r="O44" s="45" t="str">
        <f t="shared" si="7"/>
        <v/>
      </c>
      <c r="S44" s="46" t="str">
        <f t="shared" si="8"/>
        <v>Buzo HabanaVerde MentaL</v>
      </c>
      <c r="T44" s="47"/>
      <c r="U44" s="48" t="s">
        <v>19</v>
      </c>
      <c r="V44" s="48" t="s">
        <v>7</v>
      </c>
      <c r="W44" s="48" t="s">
        <v>8</v>
      </c>
      <c r="X44" s="49">
        <v>1</v>
      </c>
      <c r="Y44" s="71">
        <v>68000</v>
      </c>
    </row>
    <row r="45" spans="4:25">
      <c r="D45" s="46"/>
      <c r="E45" s="42"/>
      <c r="F45" s="42" t="str">
        <f t="shared" si="0"/>
        <v>Buzo Habana</v>
      </c>
      <c r="G45" s="37" t="s">
        <v>213</v>
      </c>
      <c r="H45" s="12" t="str">
        <f t="shared" si="1"/>
        <v>L</v>
      </c>
      <c r="I45" s="12">
        <f t="shared" si="2"/>
        <v>1</v>
      </c>
      <c r="J45" s="37">
        <f>SUMIF(VENTAS!$K$3:$K$1048576,INVENTARIO!G45,VENTAS!$L$3:$L$1048576)</f>
        <v>0</v>
      </c>
      <c r="K45" s="43">
        <f t="shared" si="5"/>
        <v>1</v>
      </c>
      <c r="L45" s="39">
        <f>SUMIF(VENTAS!$K$3:$K$1048576,INVENTARIO!G45,VENTAS!$H$3:$H$1048576)</f>
        <v>0</v>
      </c>
      <c r="M45" s="44">
        <f t="shared" si="3"/>
        <v>0</v>
      </c>
      <c r="N45" s="43">
        <f t="shared" si="6"/>
        <v>0</v>
      </c>
      <c r="O45" s="45" t="str">
        <f t="shared" si="7"/>
        <v/>
      </c>
      <c r="S45" s="46" t="str">
        <f t="shared" si="8"/>
        <v>Buzo HabanaVino tinto PiñaS L</v>
      </c>
      <c r="T45" s="47"/>
      <c r="U45" s="48" t="s">
        <v>19</v>
      </c>
      <c r="V45" s="48" t="s">
        <v>7</v>
      </c>
      <c r="W45" s="48" t="s">
        <v>158</v>
      </c>
      <c r="X45" s="49">
        <v>1</v>
      </c>
      <c r="Y45" s="71">
        <v>67700</v>
      </c>
    </row>
    <row r="46" spans="4:25">
      <c r="D46" s="46"/>
      <c r="E46" s="42"/>
      <c r="F46" s="42" t="str">
        <f t="shared" si="0"/>
        <v>Buzo Habana</v>
      </c>
      <c r="G46" s="37" t="s">
        <v>214</v>
      </c>
      <c r="H46" s="12" t="str">
        <f t="shared" si="1"/>
        <v>M</v>
      </c>
      <c r="I46" s="12">
        <f t="shared" si="2"/>
        <v>2</v>
      </c>
      <c r="J46" s="37">
        <f>SUMIF(VENTAS!$K$3:$K$1048576,INVENTARIO!G46,VENTAS!$L$3:$L$1048576)</f>
        <v>0</v>
      </c>
      <c r="K46" s="43">
        <f t="shared" si="5"/>
        <v>2</v>
      </c>
      <c r="L46" s="39">
        <f>SUMIF(VENTAS!$K$3:$K$1048576,INVENTARIO!G46,VENTAS!$H$3:$H$1048576)</f>
        <v>0</v>
      </c>
      <c r="M46" s="44">
        <f t="shared" si="3"/>
        <v>0</v>
      </c>
      <c r="N46" s="43">
        <f t="shared" si="6"/>
        <v>0</v>
      </c>
      <c r="O46" s="45" t="str">
        <f t="shared" si="7"/>
        <v/>
      </c>
      <c r="S46" s="46" t="str">
        <f t="shared" si="8"/>
        <v>Buzo HabanaAzuLReyM</v>
      </c>
      <c r="T46" s="47"/>
      <c r="U46" s="48" t="s">
        <v>19</v>
      </c>
      <c r="V46" s="48" t="s">
        <v>12</v>
      </c>
      <c r="W46" s="48" t="s">
        <v>155</v>
      </c>
      <c r="X46" s="49">
        <v>2</v>
      </c>
      <c r="Y46" s="71">
        <v>61800</v>
      </c>
    </row>
    <row r="47" spans="4:25">
      <c r="D47" s="46"/>
      <c r="E47" s="42"/>
      <c r="F47" s="42" t="str">
        <f t="shared" si="0"/>
        <v>Buzo Habana</v>
      </c>
      <c r="G47" s="37" t="s">
        <v>215</v>
      </c>
      <c r="H47" s="12" t="str">
        <f t="shared" si="1"/>
        <v>M</v>
      </c>
      <c r="I47" s="12">
        <f t="shared" si="2"/>
        <v>2</v>
      </c>
      <c r="J47" s="37">
        <f>SUMIF(VENTAS!$K$3:$K$1048576,INVENTARIO!G47,VENTAS!$L$3:$L$1048576)</f>
        <v>0</v>
      </c>
      <c r="K47" s="43">
        <f t="shared" si="5"/>
        <v>2</v>
      </c>
      <c r="L47" s="39">
        <f>SUMIF(VENTAS!$K$3:$K$1048576,INVENTARIO!G47,VENTAS!$H$3:$H$1048576)</f>
        <v>0</v>
      </c>
      <c r="M47" s="44">
        <f t="shared" si="3"/>
        <v>0</v>
      </c>
      <c r="N47" s="43">
        <f t="shared" si="6"/>
        <v>0</v>
      </c>
      <c r="O47" s="45" t="str">
        <f t="shared" si="7"/>
        <v/>
      </c>
      <c r="S47" s="46" t="str">
        <f t="shared" si="8"/>
        <v>Buzo HabanaLilaM</v>
      </c>
      <c r="T47" s="47"/>
      <c r="U47" s="48" t="s">
        <v>19</v>
      </c>
      <c r="V47" s="48" t="s">
        <v>12</v>
      </c>
      <c r="W47" s="48" t="s">
        <v>69</v>
      </c>
      <c r="X47" s="49">
        <v>2</v>
      </c>
      <c r="Y47" s="71">
        <v>61800</v>
      </c>
    </row>
    <row r="48" spans="4:25">
      <c r="D48" s="46"/>
      <c r="E48" s="42"/>
      <c r="F48" s="42" t="str">
        <f t="shared" si="0"/>
        <v>Buzo Habana</v>
      </c>
      <c r="G48" s="37" t="s">
        <v>216</v>
      </c>
      <c r="H48" s="12" t="str">
        <f t="shared" si="1"/>
        <v>M</v>
      </c>
      <c r="I48" s="12">
        <f t="shared" si="2"/>
        <v>1</v>
      </c>
      <c r="J48" s="37">
        <f>SUMIF(VENTAS!$K$3:$K$1048576,INVENTARIO!G48,VENTAS!$L$3:$L$1048576)</f>
        <v>0</v>
      </c>
      <c r="K48" s="43">
        <f t="shared" si="5"/>
        <v>1</v>
      </c>
      <c r="L48" s="39">
        <f>SUMIF(VENTAS!$K$3:$K$1048576,INVENTARIO!G48,VENTAS!$H$3:$H$1048576)</f>
        <v>0</v>
      </c>
      <c r="M48" s="44">
        <f t="shared" si="3"/>
        <v>0</v>
      </c>
      <c r="N48" s="43">
        <f t="shared" si="6"/>
        <v>0</v>
      </c>
      <c r="O48" s="45" t="str">
        <f t="shared" si="7"/>
        <v/>
      </c>
      <c r="S48" s="46" t="str">
        <f t="shared" si="8"/>
        <v>Buzo HabanaNegroM</v>
      </c>
      <c r="T48" s="47"/>
      <c r="U48" s="48" t="s">
        <v>19</v>
      </c>
      <c r="V48" s="48" t="s">
        <v>12</v>
      </c>
      <c r="W48" s="48" t="s">
        <v>43</v>
      </c>
      <c r="X48" s="49">
        <v>1</v>
      </c>
      <c r="Y48" s="71">
        <v>61800</v>
      </c>
    </row>
    <row r="49" spans="4:25">
      <c r="D49" s="46"/>
      <c r="E49" s="42"/>
      <c r="F49" s="42" t="str">
        <f t="shared" si="0"/>
        <v>Buzo Habana</v>
      </c>
      <c r="G49" s="37" t="s">
        <v>217</v>
      </c>
      <c r="H49" s="12" t="str">
        <f t="shared" si="1"/>
        <v>M</v>
      </c>
      <c r="I49" s="12">
        <f t="shared" si="2"/>
        <v>1</v>
      </c>
      <c r="J49" s="37">
        <f>SUMIF(VENTAS!$K$3:$K$1048576,INVENTARIO!G49,VENTAS!$L$3:$L$1048576)</f>
        <v>0</v>
      </c>
      <c r="K49" s="43">
        <f t="shared" si="5"/>
        <v>1</v>
      </c>
      <c r="L49" s="39">
        <f>SUMIF(VENTAS!$K$3:$K$1048576,INVENTARIO!G49,VENTAS!$H$3:$H$1048576)</f>
        <v>0</v>
      </c>
      <c r="M49" s="44">
        <f t="shared" si="3"/>
        <v>0</v>
      </c>
      <c r="N49" s="43">
        <f t="shared" si="6"/>
        <v>0</v>
      </c>
      <c r="O49" s="45" t="str">
        <f t="shared" si="7"/>
        <v/>
      </c>
      <c r="S49" s="46" t="str">
        <f t="shared" si="8"/>
        <v>Buzo HabanaNegro BrillanteM</v>
      </c>
      <c r="T49" s="47"/>
      <c r="U49" s="48" t="s">
        <v>19</v>
      </c>
      <c r="V49" s="48" t="s">
        <v>12</v>
      </c>
      <c r="W49" s="48" t="s">
        <v>157</v>
      </c>
      <c r="X49" s="49">
        <v>1</v>
      </c>
      <c r="Y49" s="71">
        <v>61800</v>
      </c>
    </row>
    <row r="50" spans="4:25">
      <c r="D50" s="46"/>
      <c r="E50" s="42"/>
      <c r="F50" s="42" t="str">
        <f t="shared" si="0"/>
        <v>Buzo Habana</v>
      </c>
      <c r="G50" s="37" t="s">
        <v>218</v>
      </c>
      <c r="H50" s="12" t="str">
        <f t="shared" si="1"/>
        <v>M</v>
      </c>
      <c r="I50" s="12">
        <f t="shared" si="2"/>
        <v>1</v>
      </c>
      <c r="J50" s="37">
        <f>SUMIF(VENTAS!$K$3:$K$1048576,INVENTARIO!G50,VENTAS!$L$3:$L$1048576)</f>
        <v>0</v>
      </c>
      <c r="K50" s="43">
        <f t="shared" si="5"/>
        <v>1</v>
      </c>
      <c r="L50" s="39">
        <f>SUMIF(VENTAS!$K$3:$K$1048576,INVENTARIO!G50,VENTAS!$H$3:$H$1048576)</f>
        <v>0</v>
      </c>
      <c r="M50" s="44">
        <f t="shared" si="3"/>
        <v>0</v>
      </c>
      <c r="N50" s="43">
        <f t="shared" si="6"/>
        <v>0</v>
      </c>
      <c r="O50" s="45" t="str">
        <f t="shared" si="7"/>
        <v/>
      </c>
      <c r="S50" s="46" t="str">
        <f t="shared" si="8"/>
        <v>Buzo HabanaSalmónM</v>
      </c>
      <c r="T50" s="47"/>
      <c r="U50" s="48" t="s">
        <v>19</v>
      </c>
      <c r="V50" s="48" t="s">
        <v>12</v>
      </c>
      <c r="W50" s="48" t="s">
        <v>21</v>
      </c>
      <c r="X50" s="49">
        <v>1</v>
      </c>
      <c r="Y50" s="71">
        <v>61800</v>
      </c>
    </row>
    <row r="51" spans="4:25">
      <c r="D51" s="46"/>
      <c r="E51" s="42"/>
      <c r="F51" s="42" t="str">
        <f t="shared" si="0"/>
        <v>Buzo Habana</v>
      </c>
      <c r="G51" s="37" t="s">
        <v>219</v>
      </c>
      <c r="H51" s="12" t="str">
        <f t="shared" si="1"/>
        <v>M</v>
      </c>
      <c r="I51" s="12">
        <f t="shared" si="2"/>
        <v>1</v>
      </c>
      <c r="J51" s="37">
        <f>SUMIF(VENTAS!$K$3:$K$1048576,INVENTARIO!G51,VENTAS!$L$3:$L$1048576)</f>
        <v>0</v>
      </c>
      <c r="K51" s="43">
        <f t="shared" si="5"/>
        <v>1</v>
      </c>
      <c r="L51" s="39">
        <f>SUMIF(VENTAS!$K$3:$K$1048576,INVENTARIO!G51,VENTAS!$H$3:$H$1048576)</f>
        <v>0</v>
      </c>
      <c r="M51" s="44">
        <f t="shared" si="3"/>
        <v>0</v>
      </c>
      <c r="N51" s="43">
        <f t="shared" si="6"/>
        <v>0</v>
      </c>
      <c r="O51" s="45" t="str">
        <f t="shared" si="7"/>
        <v/>
      </c>
      <c r="S51" s="46" t="str">
        <f t="shared" si="8"/>
        <v>Buzo HabanaVino tinto PiñaS M</v>
      </c>
      <c r="T51" s="47"/>
      <c r="U51" s="48" t="s">
        <v>19</v>
      </c>
      <c r="V51" s="48" t="s">
        <v>12</v>
      </c>
      <c r="W51" s="48" t="s">
        <v>158</v>
      </c>
      <c r="X51" s="49">
        <v>1</v>
      </c>
      <c r="Y51" s="71">
        <v>61800</v>
      </c>
    </row>
    <row r="52" spans="4:25">
      <c r="D52" s="46"/>
      <c r="E52" s="42"/>
      <c r="F52" s="42" t="str">
        <f t="shared" si="0"/>
        <v>Buzo Habana</v>
      </c>
      <c r="G52" s="37" t="s">
        <v>220</v>
      </c>
      <c r="H52" s="12" t="str">
        <f t="shared" si="1"/>
        <v>S</v>
      </c>
      <c r="I52" s="12">
        <f t="shared" si="2"/>
        <v>2</v>
      </c>
      <c r="J52" s="37">
        <f>SUMIF(VENTAS!$K$3:$K$1048576,INVENTARIO!G52,VENTAS!$L$3:$L$1048576)</f>
        <v>0</v>
      </c>
      <c r="K52" s="43">
        <f t="shared" si="5"/>
        <v>2</v>
      </c>
      <c r="L52" s="39">
        <f>SUMIF(VENTAS!$K$3:$K$1048576,INVENTARIO!G52,VENTAS!$H$3:$H$1048576)</f>
        <v>0</v>
      </c>
      <c r="M52" s="44">
        <f t="shared" si="3"/>
        <v>0</v>
      </c>
      <c r="N52" s="43">
        <f t="shared" si="6"/>
        <v>0</v>
      </c>
      <c r="O52" s="45" t="str">
        <f t="shared" si="7"/>
        <v/>
      </c>
      <c r="S52" s="46" t="str">
        <f t="shared" si="8"/>
        <v>Buzo HabanaAzuLReyS</v>
      </c>
      <c r="T52" s="47"/>
      <c r="U52" s="48" t="s">
        <v>19</v>
      </c>
      <c r="V52" s="48" t="s">
        <v>11</v>
      </c>
      <c r="W52" s="48" t="s">
        <v>155</v>
      </c>
      <c r="X52" s="49">
        <v>2</v>
      </c>
      <c r="Y52" s="71">
        <v>61800</v>
      </c>
    </row>
    <row r="53" spans="4:25">
      <c r="D53" s="46"/>
      <c r="E53" s="42"/>
      <c r="F53" s="42" t="str">
        <f t="shared" si="0"/>
        <v>Buzo Habana</v>
      </c>
      <c r="G53" s="37" t="s">
        <v>221</v>
      </c>
      <c r="H53" s="12" t="str">
        <f t="shared" si="1"/>
        <v>S</v>
      </c>
      <c r="I53" s="12">
        <f t="shared" si="2"/>
        <v>1</v>
      </c>
      <c r="J53" s="37">
        <f>SUMIF(VENTAS!$K$3:$K$1048576,INVENTARIO!G53,VENTAS!$L$3:$L$1048576)</f>
        <v>0</v>
      </c>
      <c r="K53" s="43">
        <f t="shared" si="5"/>
        <v>1</v>
      </c>
      <c r="L53" s="39">
        <f>SUMIF(VENTAS!$K$3:$K$1048576,INVENTARIO!G53,VENTAS!$H$3:$H$1048576)</f>
        <v>0</v>
      </c>
      <c r="M53" s="44">
        <f t="shared" si="3"/>
        <v>0</v>
      </c>
      <c r="N53" s="43">
        <f t="shared" si="6"/>
        <v>0</v>
      </c>
      <c r="O53" s="45" t="str">
        <f t="shared" si="7"/>
        <v/>
      </c>
      <c r="S53" s="46" t="str">
        <f t="shared" si="8"/>
        <v>Buzo HabanaLilaS</v>
      </c>
      <c r="T53" s="47"/>
      <c r="U53" s="48" t="s">
        <v>19</v>
      </c>
      <c r="V53" s="48" t="s">
        <v>11</v>
      </c>
      <c r="W53" s="48" t="s">
        <v>69</v>
      </c>
      <c r="X53" s="49">
        <v>1</v>
      </c>
      <c r="Y53" s="71">
        <v>61800</v>
      </c>
    </row>
    <row r="54" spans="4:25">
      <c r="D54" s="46"/>
      <c r="E54" s="42"/>
      <c r="F54" s="42" t="str">
        <f t="shared" si="0"/>
        <v>Buzo Habana</v>
      </c>
      <c r="G54" s="37" t="s">
        <v>112</v>
      </c>
      <c r="H54" s="12" t="str">
        <f t="shared" si="1"/>
        <v>S</v>
      </c>
      <c r="I54" s="12">
        <f t="shared" si="2"/>
        <v>1</v>
      </c>
      <c r="J54" s="37">
        <f>SUMIF(VENTAS!$K$3:$K$1048576,INVENTARIO!G54,VENTAS!$L$3:$L$1048576)</f>
        <v>0</v>
      </c>
      <c r="K54" s="43">
        <f t="shared" si="5"/>
        <v>1</v>
      </c>
      <c r="L54" s="39">
        <f>SUMIF(VENTAS!$K$3:$K$1048576,INVENTARIO!G54,VENTAS!$H$3:$H$1048576)</f>
        <v>0</v>
      </c>
      <c r="M54" s="44">
        <f t="shared" si="3"/>
        <v>0</v>
      </c>
      <c r="N54" s="43">
        <f t="shared" si="6"/>
        <v>0</v>
      </c>
      <c r="O54" s="45" t="str">
        <f t="shared" si="7"/>
        <v/>
      </c>
      <c r="S54" s="46" t="str">
        <f t="shared" si="8"/>
        <v>Buzo HabanaNegroS</v>
      </c>
      <c r="T54" s="47"/>
      <c r="U54" s="48" t="s">
        <v>19</v>
      </c>
      <c r="V54" s="48" t="s">
        <v>11</v>
      </c>
      <c r="W54" s="48" t="s">
        <v>43</v>
      </c>
      <c r="X54" s="49">
        <v>1</v>
      </c>
      <c r="Y54" s="71">
        <v>61800</v>
      </c>
    </row>
    <row r="55" spans="4:25">
      <c r="D55" s="46"/>
      <c r="E55" s="42"/>
      <c r="F55" s="42" t="str">
        <f t="shared" si="0"/>
        <v>Buzo Habana</v>
      </c>
      <c r="G55" s="37" t="s">
        <v>222</v>
      </c>
      <c r="H55" s="12" t="str">
        <f t="shared" si="1"/>
        <v>S</v>
      </c>
      <c r="I55" s="12">
        <f t="shared" si="2"/>
        <v>1</v>
      </c>
      <c r="J55" s="37">
        <f>SUMIF(VENTAS!$K$3:$K$1048576,INVENTARIO!G55,VENTAS!$L$3:$L$1048576)</f>
        <v>0</v>
      </c>
      <c r="K55" s="43">
        <f t="shared" si="5"/>
        <v>1</v>
      </c>
      <c r="L55" s="39">
        <f>SUMIF(VENTAS!$K$3:$K$1048576,INVENTARIO!G55,VENTAS!$H$3:$H$1048576)</f>
        <v>0</v>
      </c>
      <c r="M55" s="44">
        <f t="shared" si="3"/>
        <v>0</v>
      </c>
      <c r="N55" s="43">
        <f t="shared" si="6"/>
        <v>0</v>
      </c>
      <c r="O55" s="45" t="str">
        <f t="shared" si="7"/>
        <v/>
      </c>
      <c r="S55" s="46" t="str">
        <f t="shared" si="8"/>
        <v>Buzo HabanaNegro BrillanteS</v>
      </c>
      <c r="T55" s="47"/>
      <c r="U55" s="48" t="s">
        <v>19</v>
      </c>
      <c r="V55" s="48" t="s">
        <v>11</v>
      </c>
      <c r="W55" s="48" t="s">
        <v>157</v>
      </c>
      <c r="X55" s="49">
        <v>1</v>
      </c>
      <c r="Y55" s="71">
        <v>61800</v>
      </c>
    </row>
    <row r="56" spans="4:25">
      <c r="D56" s="46"/>
      <c r="E56" s="42"/>
      <c r="F56" s="42" t="str">
        <f t="shared" si="0"/>
        <v>Buzo Habana</v>
      </c>
      <c r="G56" s="37" t="s">
        <v>114</v>
      </c>
      <c r="H56" s="12" t="str">
        <f t="shared" si="1"/>
        <v>S</v>
      </c>
      <c r="I56" s="12">
        <f t="shared" si="2"/>
        <v>1</v>
      </c>
      <c r="J56" s="37">
        <f>SUMIF(VENTAS!$K$3:$K$1048576,INVENTARIO!G56,VENTAS!$L$3:$L$1048576)</f>
        <v>0</v>
      </c>
      <c r="K56" s="43">
        <f t="shared" si="5"/>
        <v>1</v>
      </c>
      <c r="L56" s="39">
        <f>SUMIF(VENTAS!$K$3:$K$1048576,INVENTARIO!G56,VENTAS!$H$3:$H$1048576)</f>
        <v>0</v>
      </c>
      <c r="M56" s="44">
        <f t="shared" si="3"/>
        <v>0</v>
      </c>
      <c r="N56" s="43">
        <f t="shared" si="6"/>
        <v>0</v>
      </c>
      <c r="O56" s="45" t="str">
        <f t="shared" si="7"/>
        <v/>
      </c>
      <c r="S56" s="46" t="str">
        <f t="shared" si="8"/>
        <v>Buzo HabanaRojoS</v>
      </c>
      <c r="T56" s="47"/>
      <c r="U56" s="48" t="s">
        <v>19</v>
      </c>
      <c r="V56" s="48" t="s">
        <v>11</v>
      </c>
      <c r="W56" s="48" t="s">
        <v>20</v>
      </c>
      <c r="X56" s="49">
        <v>1</v>
      </c>
      <c r="Y56" s="71">
        <v>61000</v>
      </c>
    </row>
    <row r="57" spans="4:25">
      <c r="D57" s="46"/>
      <c r="E57" s="42"/>
      <c r="F57" s="42" t="str">
        <f t="shared" si="0"/>
        <v>Buzo Habana</v>
      </c>
      <c r="G57" s="37" t="s">
        <v>115</v>
      </c>
      <c r="H57" s="12" t="str">
        <f t="shared" si="1"/>
        <v>S</v>
      </c>
      <c r="I57" s="12">
        <f t="shared" si="2"/>
        <v>2</v>
      </c>
      <c r="J57" s="37">
        <f>SUMIF(VENTAS!$K$3:$K$1048576,INVENTARIO!G57,VENTAS!$L$3:$L$1048576)</f>
        <v>0</v>
      </c>
      <c r="K57" s="43">
        <f t="shared" si="5"/>
        <v>2</v>
      </c>
      <c r="L57" s="39">
        <f>SUMIF(VENTAS!$K$3:$K$1048576,INVENTARIO!G57,VENTAS!$H$3:$H$1048576)</f>
        <v>0</v>
      </c>
      <c r="M57" s="44">
        <f t="shared" si="3"/>
        <v>0</v>
      </c>
      <c r="N57" s="43">
        <f t="shared" si="6"/>
        <v>0</v>
      </c>
      <c r="O57" s="45" t="str">
        <f t="shared" si="7"/>
        <v/>
      </c>
      <c r="S57" s="46" t="str">
        <f t="shared" si="8"/>
        <v>Buzo HabanaSalmónS</v>
      </c>
      <c r="T57" s="47"/>
      <c r="U57" s="48" t="s">
        <v>19</v>
      </c>
      <c r="V57" s="48" t="s">
        <v>11</v>
      </c>
      <c r="W57" s="48" t="s">
        <v>21</v>
      </c>
      <c r="X57" s="49">
        <v>2</v>
      </c>
      <c r="Y57" s="71">
        <v>61400</v>
      </c>
    </row>
    <row r="58" spans="4:25">
      <c r="D58" s="46"/>
      <c r="E58" s="42"/>
      <c r="F58" s="42" t="str">
        <f t="shared" si="0"/>
        <v>Buzo Habana</v>
      </c>
      <c r="G58" s="37" t="s">
        <v>223</v>
      </c>
      <c r="H58" s="12" t="str">
        <f t="shared" si="1"/>
        <v>XL</v>
      </c>
      <c r="I58" s="12">
        <f t="shared" si="2"/>
        <v>1</v>
      </c>
      <c r="J58" s="37">
        <f>SUMIF(VENTAS!$K$3:$K$1048576,INVENTARIO!G58,VENTAS!$L$3:$L$1048576)</f>
        <v>0</v>
      </c>
      <c r="K58" s="43">
        <f t="shared" si="5"/>
        <v>1</v>
      </c>
      <c r="L58" s="39">
        <f>SUMIF(VENTAS!$K$3:$K$1048576,INVENTARIO!G58,VENTAS!$H$3:$H$1048576)</f>
        <v>0</v>
      </c>
      <c r="M58" s="44">
        <f t="shared" si="3"/>
        <v>0</v>
      </c>
      <c r="N58" s="43">
        <f t="shared" si="6"/>
        <v>0</v>
      </c>
      <c r="O58" s="45" t="str">
        <f t="shared" si="7"/>
        <v/>
      </c>
      <c r="S58" s="46" t="str">
        <f t="shared" si="8"/>
        <v>Buzo HabanaAzuLReyXL</v>
      </c>
      <c r="T58" s="47"/>
      <c r="U58" s="48" t="s">
        <v>19</v>
      </c>
      <c r="V58" s="48" t="s">
        <v>16</v>
      </c>
      <c r="W58" s="48" t="s">
        <v>155</v>
      </c>
      <c r="X58" s="49">
        <v>1</v>
      </c>
      <c r="Y58" s="71">
        <v>67700</v>
      </c>
    </row>
    <row r="59" spans="4:25">
      <c r="D59" s="46"/>
      <c r="E59" s="42"/>
      <c r="F59" s="42" t="str">
        <f t="shared" si="0"/>
        <v>Buzo Habana</v>
      </c>
      <c r="G59" s="37" t="s">
        <v>224</v>
      </c>
      <c r="H59" s="12" t="str">
        <f t="shared" si="1"/>
        <v>XL</v>
      </c>
      <c r="I59" s="12">
        <f t="shared" si="2"/>
        <v>1</v>
      </c>
      <c r="J59" s="37">
        <f>SUMIF(VENTAS!$K$3:$K$1048576,INVENTARIO!G59,VENTAS!$L$3:$L$1048576)</f>
        <v>0</v>
      </c>
      <c r="K59" s="43">
        <f t="shared" si="5"/>
        <v>1</v>
      </c>
      <c r="L59" s="39">
        <f>SUMIF(VENTAS!$K$3:$K$1048576,INVENTARIO!G59,VENTAS!$H$3:$H$1048576)</f>
        <v>0</v>
      </c>
      <c r="M59" s="44">
        <f t="shared" si="3"/>
        <v>0</v>
      </c>
      <c r="N59" s="43">
        <f t="shared" si="6"/>
        <v>0</v>
      </c>
      <c r="O59" s="45" t="str">
        <f t="shared" si="7"/>
        <v/>
      </c>
      <c r="S59" s="46" t="str">
        <f t="shared" si="8"/>
        <v>Buzo HabanaLilaXL</v>
      </c>
      <c r="T59" s="47"/>
      <c r="U59" s="48" t="s">
        <v>19</v>
      </c>
      <c r="V59" s="48" t="s">
        <v>16</v>
      </c>
      <c r="W59" s="48" t="s">
        <v>69</v>
      </c>
      <c r="X59" s="49">
        <v>1</v>
      </c>
      <c r="Y59" s="71">
        <v>67700</v>
      </c>
    </row>
    <row r="60" spans="4:25">
      <c r="D60" s="46"/>
      <c r="E60" s="42"/>
      <c r="F60" s="42" t="str">
        <f t="shared" si="0"/>
        <v>Buzo Habana</v>
      </c>
      <c r="G60" s="37" t="s">
        <v>225</v>
      </c>
      <c r="H60" s="12" t="str">
        <f t="shared" si="1"/>
        <v>XL</v>
      </c>
      <c r="I60" s="12">
        <f t="shared" si="2"/>
        <v>1</v>
      </c>
      <c r="J60" s="37">
        <f>SUMIF(VENTAS!$K$3:$K$1048576,INVENTARIO!G60,VENTAS!$L$3:$L$1048576)</f>
        <v>0</v>
      </c>
      <c r="K60" s="43">
        <f t="shared" si="5"/>
        <v>1</v>
      </c>
      <c r="L60" s="39">
        <f>SUMIF(VENTAS!$K$3:$K$1048576,INVENTARIO!G60,VENTAS!$H$3:$H$1048576)</f>
        <v>0</v>
      </c>
      <c r="M60" s="44">
        <f t="shared" si="3"/>
        <v>0</v>
      </c>
      <c r="N60" s="43">
        <f t="shared" si="6"/>
        <v>0</v>
      </c>
      <c r="O60" s="45" t="str">
        <f t="shared" si="7"/>
        <v/>
      </c>
      <c r="S60" s="46" t="str">
        <f t="shared" si="8"/>
        <v>Buzo HabanaNegroXL</v>
      </c>
      <c r="T60" s="47"/>
      <c r="U60" s="48" t="s">
        <v>19</v>
      </c>
      <c r="V60" s="48" t="s">
        <v>16</v>
      </c>
      <c r="W60" s="48" t="s">
        <v>43</v>
      </c>
      <c r="X60" s="49">
        <v>1</v>
      </c>
      <c r="Y60" s="71">
        <v>67700</v>
      </c>
    </row>
    <row r="61" spans="4:25">
      <c r="D61" s="46"/>
      <c r="E61" s="42"/>
      <c r="F61" s="42" t="str">
        <f t="shared" si="0"/>
        <v>Buzo Habana</v>
      </c>
      <c r="G61" s="37" t="s">
        <v>226</v>
      </c>
      <c r="H61" s="12" t="str">
        <f t="shared" si="1"/>
        <v>XL</v>
      </c>
      <c r="I61" s="12">
        <f t="shared" si="2"/>
        <v>1</v>
      </c>
      <c r="J61" s="37">
        <f>SUMIF(VENTAS!$K$3:$K$1048576,INVENTARIO!G61,VENTAS!$L$3:$L$1048576)</f>
        <v>0</v>
      </c>
      <c r="K61" s="43">
        <f t="shared" si="5"/>
        <v>1</v>
      </c>
      <c r="L61" s="39">
        <f>SUMIF(VENTAS!$K$3:$K$1048576,INVENTARIO!G61,VENTAS!$H$3:$H$1048576)</f>
        <v>0</v>
      </c>
      <c r="M61" s="44">
        <f t="shared" si="3"/>
        <v>0</v>
      </c>
      <c r="N61" s="43">
        <f t="shared" si="6"/>
        <v>0</v>
      </c>
      <c r="O61" s="45" t="str">
        <f t="shared" si="7"/>
        <v/>
      </c>
      <c r="S61" s="46" t="str">
        <f t="shared" si="8"/>
        <v>Buzo HabanaRojoXL</v>
      </c>
      <c r="T61" s="47"/>
      <c r="U61" s="48" t="s">
        <v>19</v>
      </c>
      <c r="V61" s="48" t="s">
        <v>16</v>
      </c>
      <c r="W61" s="48" t="s">
        <v>20</v>
      </c>
      <c r="X61" s="49">
        <v>1</v>
      </c>
      <c r="Y61" s="71">
        <v>67700</v>
      </c>
    </row>
    <row r="62" spans="4:25">
      <c r="D62" s="46"/>
      <c r="E62" s="42"/>
      <c r="F62" s="42" t="str">
        <f t="shared" si="0"/>
        <v>Buzo Habana</v>
      </c>
      <c r="G62" s="37" t="s">
        <v>227</v>
      </c>
      <c r="H62" s="12" t="str">
        <f t="shared" si="1"/>
        <v>XL</v>
      </c>
      <c r="I62" s="12">
        <f t="shared" si="2"/>
        <v>2</v>
      </c>
      <c r="J62" s="37">
        <f>SUMIF(VENTAS!$K$3:$K$1048576,INVENTARIO!G62,VENTAS!$L$3:$L$1048576)</f>
        <v>0</v>
      </c>
      <c r="K62" s="43">
        <f t="shared" si="5"/>
        <v>2</v>
      </c>
      <c r="L62" s="39">
        <f>SUMIF(VENTAS!$K$3:$K$1048576,INVENTARIO!G62,VENTAS!$H$3:$H$1048576)</f>
        <v>0</v>
      </c>
      <c r="M62" s="44">
        <f t="shared" si="3"/>
        <v>0</v>
      </c>
      <c r="N62" s="43">
        <f t="shared" si="6"/>
        <v>0</v>
      </c>
      <c r="O62" s="45" t="str">
        <f t="shared" si="7"/>
        <v/>
      </c>
      <c r="S62" s="46" t="str">
        <f t="shared" si="8"/>
        <v>Buzo HabanaSalmónXL</v>
      </c>
      <c r="T62" s="47"/>
      <c r="U62" s="48" t="s">
        <v>19</v>
      </c>
      <c r="V62" s="48" t="s">
        <v>16</v>
      </c>
      <c r="W62" s="48" t="s">
        <v>21</v>
      </c>
      <c r="X62" s="49">
        <v>2</v>
      </c>
      <c r="Y62" s="71">
        <v>67700</v>
      </c>
    </row>
    <row r="63" spans="4:25">
      <c r="D63" s="46"/>
      <c r="E63" s="42"/>
      <c r="F63" s="42" t="str">
        <f t="shared" si="0"/>
        <v>Buzo Habana</v>
      </c>
      <c r="G63" s="37" t="s">
        <v>228</v>
      </c>
      <c r="H63" s="12" t="str">
        <f t="shared" si="1"/>
        <v>XL</v>
      </c>
      <c r="I63" s="12">
        <f t="shared" si="2"/>
        <v>1</v>
      </c>
      <c r="J63" s="37">
        <f>SUMIF(VENTAS!$K$3:$K$1048576,INVENTARIO!G63,VENTAS!$L$3:$L$1048576)</f>
        <v>0</v>
      </c>
      <c r="K63" s="43">
        <f t="shared" si="5"/>
        <v>1</v>
      </c>
      <c r="L63" s="39">
        <f>SUMIF(VENTAS!$K$3:$K$1048576,INVENTARIO!G63,VENTAS!$H$3:$H$1048576)</f>
        <v>0</v>
      </c>
      <c r="M63" s="44">
        <f t="shared" si="3"/>
        <v>0</v>
      </c>
      <c r="N63" s="43">
        <f t="shared" si="6"/>
        <v>0</v>
      </c>
      <c r="O63" s="45" t="str">
        <f t="shared" si="7"/>
        <v/>
      </c>
      <c r="S63" s="46" t="str">
        <f t="shared" si="8"/>
        <v>Buzo HabanaVino tinto PiñaS XL</v>
      </c>
      <c r="T63" s="47"/>
      <c r="U63" s="48" t="s">
        <v>19</v>
      </c>
      <c r="V63" s="48" t="s">
        <v>16</v>
      </c>
      <c r="W63" s="48" t="s">
        <v>158</v>
      </c>
      <c r="X63" s="49">
        <v>1</v>
      </c>
      <c r="Y63" s="71">
        <v>67700</v>
      </c>
    </row>
    <row r="64" spans="4:25">
      <c r="D64" s="46"/>
      <c r="E64" s="42"/>
      <c r="F64" s="42" t="str">
        <f t="shared" si="0"/>
        <v>Buzo Habana</v>
      </c>
      <c r="G64" s="37" t="s">
        <v>229</v>
      </c>
      <c r="H64" s="12" t="str">
        <f t="shared" si="1"/>
        <v>XS</v>
      </c>
      <c r="I64" s="12">
        <f t="shared" si="2"/>
        <v>2</v>
      </c>
      <c r="J64" s="37">
        <f>SUMIF(VENTAS!$K$3:$K$1048576,INVENTARIO!G64,VENTAS!$L$3:$L$1048576)</f>
        <v>0</v>
      </c>
      <c r="K64" s="43">
        <f t="shared" si="5"/>
        <v>2</v>
      </c>
      <c r="L64" s="39">
        <f>SUMIF(VENTAS!$K$3:$K$1048576,INVENTARIO!G64,VENTAS!$H$3:$H$1048576)</f>
        <v>0</v>
      </c>
      <c r="M64" s="44">
        <f t="shared" si="3"/>
        <v>0</v>
      </c>
      <c r="N64" s="43">
        <f t="shared" si="6"/>
        <v>0</v>
      </c>
      <c r="O64" s="45" t="str">
        <f t="shared" si="7"/>
        <v/>
      </c>
      <c r="S64" s="46" t="str">
        <f t="shared" si="8"/>
        <v>Buzo HabanaAzuLReyXS</v>
      </c>
      <c r="T64" s="47"/>
      <c r="U64" s="48" t="s">
        <v>19</v>
      </c>
      <c r="V64" s="48" t="s">
        <v>15</v>
      </c>
      <c r="W64" s="48" t="s">
        <v>155</v>
      </c>
      <c r="X64" s="49">
        <v>2</v>
      </c>
      <c r="Y64" s="71">
        <v>58900</v>
      </c>
    </row>
    <row r="65" spans="4:25">
      <c r="D65" s="46"/>
      <c r="E65" s="42"/>
      <c r="F65" s="42" t="str">
        <f t="shared" si="0"/>
        <v>Buzo Habana</v>
      </c>
      <c r="G65" s="37" t="s">
        <v>230</v>
      </c>
      <c r="H65" s="12" t="str">
        <f t="shared" si="1"/>
        <v>XS</v>
      </c>
      <c r="I65" s="12">
        <f t="shared" si="2"/>
        <v>1</v>
      </c>
      <c r="J65" s="37">
        <f>SUMIF(VENTAS!$K$3:$K$1048576,INVENTARIO!G65,VENTAS!$L$3:$L$1048576)</f>
        <v>0</v>
      </c>
      <c r="K65" s="43">
        <f t="shared" si="5"/>
        <v>1</v>
      </c>
      <c r="L65" s="39">
        <f>SUMIF(VENTAS!$K$3:$K$1048576,INVENTARIO!G65,VENTAS!$H$3:$H$1048576)</f>
        <v>0</v>
      </c>
      <c r="M65" s="44">
        <f t="shared" si="3"/>
        <v>0</v>
      </c>
      <c r="N65" s="43">
        <f t="shared" si="6"/>
        <v>0</v>
      </c>
      <c r="O65" s="45" t="str">
        <f t="shared" si="7"/>
        <v/>
      </c>
      <c r="S65" s="46" t="str">
        <f t="shared" si="8"/>
        <v>Buzo HabanaBatman AzuLXS</v>
      </c>
      <c r="T65" s="47"/>
      <c r="U65" s="48" t="s">
        <v>19</v>
      </c>
      <c r="V65" s="48" t="s">
        <v>15</v>
      </c>
      <c r="W65" s="48" t="s">
        <v>156</v>
      </c>
      <c r="X65" s="49">
        <v>1</v>
      </c>
      <c r="Y65" s="71">
        <v>58900</v>
      </c>
    </row>
    <row r="66" spans="4:25">
      <c r="D66" s="46"/>
      <c r="E66" s="42"/>
      <c r="F66" s="42" t="str">
        <f t="shared" si="0"/>
        <v>Buzo Habana</v>
      </c>
      <c r="G66" s="37" t="s">
        <v>108</v>
      </c>
      <c r="H66" s="12" t="str">
        <f t="shared" si="1"/>
        <v>XS</v>
      </c>
      <c r="I66" s="12">
        <f t="shared" si="2"/>
        <v>1</v>
      </c>
      <c r="J66" s="37">
        <f>SUMIF(VENTAS!$K$3:$K$1048576,INVENTARIO!G66,VENTAS!$L$3:$L$1048576)</f>
        <v>0</v>
      </c>
      <c r="K66" s="43">
        <f t="shared" si="5"/>
        <v>1</v>
      </c>
      <c r="L66" s="39">
        <f>SUMIF(VENTAS!$K$3:$K$1048576,INVENTARIO!G66,VENTAS!$H$3:$H$1048576)</f>
        <v>0</v>
      </c>
      <c r="M66" s="44">
        <f t="shared" si="3"/>
        <v>0</v>
      </c>
      <c r="N66" s="43">
        <f t="shared" si="6"/>
        <v>0</v>
      </c>
      <c r="O66" s="45" t="str">
        <f t="shared" si="7"/>
        <v/>
      </c>
      <c r="S66" s="46" t="str">
        <f t="shared" si="8"/>
        <v>Buzo HabanaLilaXS</v>
      </c>
      <c r="T66" s="47"/>
      <c r="U66" s="48" t="s">
        <v>19</v>
      </c>
      <c r="V66" s="48" t="s">
        <v>15</v>
      </c>
      <c r="W66" s="48" t="s">
        <v>69</v>
      </c>
      <c r="X66" s="49">
        <v>1</v>
      </c>
      <c r="Y66" s="71">
        <v>58900</v>
      </c>
    </row>
    <row r="67" spans="4:25">
      <c r="D67" s="46"/>
      <c r="E67" s="42"/>
      <c r="F67" s="42" t="str">
        <f t="shared" ref="F67:F130" si="9">IFERROR(VLOOKUP(G67,$S$3:$U$491,3,0),"")</f>
        <v>Buzo Habana</v>
      </c>
      <c r="G67" s="37" t="s">
        <v>110</v>
      </c>
      <c r="H67" s="12" t="str">
        <f t="shared" ref="H67:H130" si="10">IFERROR(VLOOKUP(G67,$S$3:$V$491,4,0),"")</f>
        <v>XS</v>
      </c>
      <c r="I67" s="12">
        <f t="shared" ref="I67:I130" si="11">IFERROR(VLOOKUP(G67,$S$3:$X$491,6,0),"")</f>
        <v>1</v>
      </c>
      <c r="J67" s="37">
        <f>SUMIF(VENTAS!$K$3:$K$1048576,INVENTARIO!G67,VENTAS!$L$3:$L$1048576)</f>
        <v>0</v>
      </c>
      <c r="K67" s="43">
        <f t="shared" si="5"/>
        <v>1</v>
      </c>
      <c r="L67" s="39">
        <f>SUMIF(VENTAS!$K$3:$K$1048576,INVENTARIO!G67,VENTAS!$H$3:$H$1048576)</f>
        <v>0</v>
      </c>
      <c r="M67" s="44">
        <f t="shared" ref="M67:M130" si="12">IFERROR(VLOOKUP(G67,$S$3:$Y$1048576,7,0)*J67,0)</f>
        <v>0</v>
      </c>
      <c r="N67" s="43">
        <f t="shared" si="6"/>
        <v>0</v>
      </c>
      <c r="O67" s="45" t="str">
        <f t="shared" si="7"/>
        <v/>
      </c>
      <c r="S67" s="46" t="str">
        <f t="shared" si="8"/>
        <v>Buzo HabanaMoradoXS</v>
      </c>
      <c r="T67" s="47"/>
      <c r="U67" s="48" t="s">
        <v>19</v>
      </c>
      <c r="V67" s="48" t="s">
        <v>15</v>
      </c>
      <c r="W67" s="48" t="s">
        <v>10</v>
      </c>
      <c r="X67" s="49">
        <v>1</v>
      </c>
      <c r="Y67" s="71">
        <v>60000</v>
      </c>
    </row>
    <row r="68" spans="4:25">
      <c r="D68" s="46"/>
      <c r="E68" s="42"/>
      <c r="F68" s="42" t="str">
        <f t="shared" si="9"/>
        <v>Buzo Habana</v>
      </c>
      <c r="G68" s="37" t="s">
        <v>47</v>
      </c>
      <c r="H68" s="12" t="str">
        <f t="shared" si="10"/>
        <v>XS</v>
      </c>
      <c r="I68" s="12">
        <f t="shared" si="11"/>
        <v>1</v>
      </c>
      <c r="J68" s="37">
        <f>SUMIF(VENTAS!$K$3:$K$1048576,INVENTARIO!G68,VENTAS!$L$3:$L$1048576)</f>
        <v>0</v>
      </c>
      <c r="K68" s="43">
        <f t="shared" ref="K68:K131" si="13">IFERROR(I68-J68,0)</f>
        <v>1</v>
      </c>
      <c r="L68" s="39">
        <f>SUMIF(VENTAS!$K$3:$K$1048576,INVENTARIO!G68,VENTAS!$H$3:$H$1048576)</f>
        <v>0</v>
      </c>
      <c r="M68" s="44">
        <f t="shared" si="12"/>
        <v>0</v>
      </c>
      <c r="N68" s="43">
        <f t="shared" ref="N68:N131" si="14">IFERROR(L68-M68,0)</f>
        <v>0</v>
      </c>
      <c r="O68" s="45" t="str">
        <f t="shared" ref="O68:O131" si="15">IFERROR(M68/L68-1,"")</f>
        <v/>
      </c>
      <c r="S68" s="46" t="str">
        <f t="shared" si="8"/>
        <v>Buzo HabanaRojoXS</v>
      </c>
      <c r="T68" s="47"/>
      <c r="U68" s="48" t="s">
        <v>19</v>
      </c>
      <c r="V68" s="48" t="s">
        <v>15</v>
      </c>
      <c r="W68" s="48" t="s">
        <v>20</v>
      </c>
      <c r="X68" s="49">
        <v>1</v>
      </c>
      <c r="Y68" s="71">
        <v>58900</v>
      </c>
    </row>
    <row r="69" spans="4:25">
      <c r="D69" s="46"/>
      <c r="E69" s="42"/>
      <c r="F69" s="42" t="str">
        <f t="shared" si="9"/>
        <v>Buzo Habana</v>
      </c>
      <c r="G69" s="37" t="s">
        <v>118</v>
      </c>
      <c r="H69" s="12" t="str">
        <f t="shared" si="10"/>
        <v>XS</v>
      </c>
      <c r="I69" s="12">
        <f t="shared" si="11"/>
        <v>1</v>
      </c>
      <c r="J69" s="37">
        <f>SUMIF(VENTAS!$K$3:$K$1048576,INVENTARIO!G69,VENTAS!$L$3:$L$1048576)</f>
        <v>0</v>
      </c>
      <c r="K69" s="43">
        <f t="shared" si="13"/>
        <v>1</v>
      </c>
      <c r="L69" s="39">
        <f>SUMIF(VENTAS!$K$3:$K$1048576,INVENTARIO!G69,VENTAS!$H$3:$H$1048576)</f>
        <v>0</v>
      </c>
      <c r="M69" s="44">
        <f t="shared" si="12"/>
        <v>0</v>
      </c>
      <c r="N69" s="43">
        <f t="shared" si="14"/>
        <v>0</v>
      </c>
      <c r="O69" s="45" t="str">
        <f t="shared" si="15"/>
        <v/>
      </c>
      <c r="S69" s="46" t="str">
        <f t="shared" si="8"/>
        <v>Buzo HabanaVerde MentaXS</v>
      </c>
      <c r="T69" s="47"/>
      <c r="U69" s="48" t="s">
        <v>19</v>
      </c>
      <c r="V69" s="48" t="s">
        <v>15</v>
      </c>
      <c r="W69" s="48" t="s">
        <v>8</v>
      </c>
      <c r="X69" s="49">
        <v>1</v>
      </c>
      <c r="Y69" s="71">
        <v>60000</v>
      </c>
    </row>
    <row r="70" spans="4:25">
      <c r="D70" s="46"/>
      <c r="E70" s="42"/>
      <c r="F70" s="42" t="str">
        <f t="shared" si="9"/>
        <v>Buzo Habana</v>
      </c>
      <c r="G70" s="37" t="s">
        <v>231</v>
      </c>
      <c r="H70" s="12" t="str">
        <f t="shared" si="10"/>
        <v>XS</v>
      </c>
      <c r="I70" s="12">
        <f t="shared" si="11"/>
        <v>1</v>
      </c>
      <c r="J70" s="37">
        <f>SUMIF(VENTAS!$K$3:$K$1048576,INVENTARIO!G70,VENTAS!$L$3:$L$1048576)</f>
        <v>0</v>
      </c>
      <c r="K70" s="43">
        <f t="shared" si="13"/>
        <v>1</v>
      </c>
      <c r="L70" s="39">
        <f>SUMIF(VENTAS!$K$3:$K$1048576,INVENTARIO!G70,VENTAS!$H$3:$H$1048576)</f>
        <v>0</v>
      </c>
      <c r="M70" s="44">
        <f t="shared" si="12"/>
        <v>0</v>
      </c>
      <c r="N70" s="43">
        <f t="shared" si="14"/>
        <v>0</v>
      </c>
      <c r="O70" s="45" t="str">
        <f t="shared" si="15"/>
        <v/>
      </c>
      <c r="S70" s="46" t="str">
        <f t="shared" si="8"/>
        <v>Buzo HabanaVino tinto PiñaS XS</v>
      </c>
      <c r="T70" s="47"/>
      <c r="U70" s="48" t="s">
        <v>19</v>
      </c>
      <c r="V70" s="48" t="s">
        <v>15</v>
      </c>
      <c r="W70" s="48" t="s">
        <v>158</v>
      </c>
      <c r="X70" s="49">
        <v>1</v>
      </c>
      <c r="Y70" s="71">
        <v>58900</v>
      </c>
    </row>
    <row r="71" spans="4:25">
      <c r="D71" s="46"/>
      <c r="E71" s="42"/>
      <c r="F71" s="42" t="str">
        <f t="shared" si="9"/>
        <v>Buzo Habana</v>
      </c>
      <c r="G71" s="37" t="s">
        <v>232</v>
      </c>
      <c r="H71" s="12" t="str">
        <f t="shared" si="10"/>
        <v>XXL</v>
      </c>
      <c r="I71" s="12">
        <f t="shared" si="11"/>
        <v>1</v>
      </c>
      <c r="J71" s="37">
        <f>SUMIF(VENTAS!$K$3:$K$1048576,INVENTARIO!G71,VENTAS!$L$3:$L$1048576)</f>
        <v>0</v>
      </c>
      <c r="K71" s="43">
        <f t="shared" si="13"/>
        <v>1</v>
      </c>
      <c r="L71" s="39">
        <f>SUMIF(VENTAS!$K$3:$K$1048576,INVENTARIO!G71,VENTAS!$H$3:$H$1048576)</f>
        <v>0</v>
      </c>
      <c r="M71" s="44">
        <f t="shared" si="12"/>
        <v>0</v>
      </c>
      <c r="N71" s="43">
        <f t="shared" si="14"/>
        <v>0</v>
      </c>
      <c r="O71" s="45" t="str">
        <f t="shared" si="15"/>
        <v/>
      </c>
      <c r="S71" s="46" t="str">
        <f t="shared" si="8"/>
        <v>Buzo HabanaAzuLReyXXL</v>
      </c>
      <c r="T71" s="47"/>
      <c r="U71" s="48" t="s">
        <v>19</v>
      </c>
      <c r="V71" s="48" t="s">
        <v>18</v>
      </c>
      <c r="W71" s="48" t="s">
        <v>155</v>
      </c>
      <c r="X71" s="49">
        <v>1</v>
      </c>
      <c r="Y71" s="71">
        <v>67700</v>
      </c>
    </row>
    <row r="72" spans="4:25">
      <c r="D72" s="46"/>
      <c r="E72" s="42"/>
      <c r="F72" s="42" t="str">
        <f t="shared" si="9"/>
        <v>Buzo Habana</v>
      </c>
      <c r="G72" s="37" t="s">
        <v>113</v>
      </c>
      <c r="H72" s="12" t="str">
        <f t="shared" si="10"/>
        <v>XXL</v>
      </c>
      <c r="I72" s="12">
        <f t="shared" si="11"/>
        <v>1</v>
      </c>
      <c r="J72" s="37">
        <f>SUMIF(VENTAS!$K$3:$K$1048576,INVENTARIO!G72,VENTAS!$L$3:$L$1048576)</f>
        <v>0</v>
      </c>
      <c r="K72" s="43">
        <f t="shared" si="13"/>
        <v>1</v>
      </c>
      <c r="L72" s="39">
        <f>SUMIF(VENTAS!$K$3:$K$1048576,INVENTARIO!G72,VENTAS!$H$3:$H$1048576)</f>
        <v>0</v>
      </c>
      <c r="M72" s="44">
        <f t="shared" si="12"/>
        <v>0</v>
      </c>
      <c r="N72" s="43">
        <f t="shared" si="14"/>
        <v>0</v>
      </c>
      <c r="O72" s="45" t="str">
        <f t="shared" si="15"/>
        <v/>
      </c>
      <c r="S72" s="46" t="str">
        <f t="shared" si="8"/>
        <v>Buzo HabanaNegroXXL</v>
      </c>
      <c r="T72" s="47"/>
      <c r="U72" s="48" t="s">
        <v>19</v>
      </c>
      <c r="V72" s="48" t="s">
        <v>18</v>
      </c>
      <c r="W72" s="48" t="s">
        <v>43</v>
      </c>
      <c r="X72" s="49">
        <v>1</v>
      </c>
      <c r="Y72" s="71">
        <v>67700</v>
      </c>
    </row>
    <row r="73" spans="4:25">
      <c r="D73" s="46"/>
      <c r="E73" s="42"/>
      <c r="F73" s="42" t="str">
        <f t="shared" si="9"/>
        <v>Buzo Habana</v>
      </c>
      <c r="G73" s="37" t="s">
        <v>233</v>
      </c>
      <c r="H73" s="12" t="str">
        <f t="shared" si="10"/>
        <v>XXL</v>
      </c>
      <c r="I73" s="12">
        <f t="shared" si="11"/>
        <v>1</v>
      </c>
      <c r="J73" s="37">
        <f>SUMIF(VENTAS!$K$3:$K$1048576,INVENTARIO!G73,VENTAS!$L$3:$L$1048576)</f>
        <v>0</v>
      </c>
      <c r="K73" s="43">
        <f t="shared" si="13"/>
        <v>1</v>
      </c>
      <c r="L73" s="39">
        <f>SUMIF(VENTAS!$K$3:$K$1048576,INVENTARIO!G73,VENTAS!$H$3:$H$1048576)</f>
        <v>0</v>
      </c>
      <c r="M73" s="44">
        <f t="shared" si="12"/>
        <v>0</v>
      </c>
      <c r="N73" s="43">
        <f t="shared" si="14"/>
        <v>0</v>
      </c>
      <c r="O73" s="45" t="str">
        <f t="shared" si="15"/>
        <v/>
      </c>
      <c r="S73" s="46" t="str">
        <f t="shared" si="8"/>
        <v>Buzo HabanaSalmónXXL</v>
      </c>
      <c r="T73" s="47"/>
      <c r="U73" s="48" t="s">
        <v>19</v>
      </c>
      <c r="V73" s="48" t="s">
        <v>18</v>
      </c>
      <c r="W73" s="48" t="s">
        <v>21</v>
      </c>
      <c r="X73" s="49">
        <v>1</v>
      </c>
      <c r="Y73" s="71">
        <v>67700</v>
      </c>
    </row>
    <row r="74" spans="4:25">
      <c r="D74" s="46"/>
      <c r="E74" s="42"/>
      <c r="F74" s="42" t="str">
        <f t="shared" si="9"/>
        <v>Buzo Habana</v>
      </c>
      <c r="G74" s="37" t="s">
        <v>234</v>
      </c>
      <c r="H74" s="12" t="str">
        <f t="shared" si="10"/>
        <v>XXS</v>
      </c>
      <c r="I74" s="12">
        <f t="shared" si="11"/>
        <v>1</v>
      </c>
      <c r="J74" s="37">
        <f>SUMIF(VENTAS!$K$3:$K$1048576,INVENTARIO!G74,VENTAS!$L$3:$L$1048576)</f>
        <v>0</v>
      </c>
      <c r="K74" s="43">
        <f t="shared" si="13"/>
        <v>1</v>
      </c>
      <c r="L74" s="39">
        <f>SUMIF(VENTAS!$K$3:$K$1048576,INVENTARIO!G74,VENTAS!$H$3:$H$1048576)</f>
        <v>0</v>
      </c>
      <c r="M74" s="44">
        <f t="shared" si="12"/>
        <v>0</v>
      </c>
      <c r="N74" s="43">
        <f t="shared" si="14"/>
        <v>0</v>
      </c>
      <c r="O74" s="45" t="str">
        <f t="shared" si="15"/>
        <v/>
      </c>
      <c r="S74" s="46" t="str">
        <f t="shared" si="8"/>
        <v>Buzo HabanaBatman AzuLXXS</v>
      </c>
      <c r="T74" s="47"/>
      <c r="U74" s="48" t="s">
        <v>19</v>
      </c>
      <c r="V74" s="48" t="s">
        <v>32</v>
      </c>
      <c r="W74" s="48" t="s">
        <v>156</v>
      </c>
      <c r="X74" s="49">
        <v>1</v>
      </c>
      <c r="Y74" s="71">
        <v>58900</v>
      </c>
    </row>
    <row r="75" spans="4:25">
      <c r="D75" s="46"/>
      <c r="E75" s="42"/>
      <c r="F75" s="42" t="str">
        <f t="shared" si="9"/>
        <v>Buzo Habana</v>
      </c>
      <c r="G75" s="37" t="s">
        <v>107</v>
      </c>
      <c r="H75" s="12" t="str">
        <f t="shared" si="10"/>
        <v>XXS</v>
      </c>
      <c r="I75" s="12">
        <f t="shared" si="11"/>
        <v>1</v>
      </c>
      <c r="J75" s="37">
        <f>SUMIF(VENTAS!$K$3:$K$1048576,INVENTARIO!G75,VENTAS!$L$3:$L$1048576)</f>
        <v>0</v>
      </c>
      <c r="K75" s="43">
        <f t="shared" si="13"/>
        <v>1</v>
      </c>
      <c r="L75" s="39">
        <f>SUMIF(VENTAS!$K$3:$K$1048576,INVENTARIO!G75,VENTAS!$H$3:$H$1048576)</f>
        <v>0</v>
      </c>
      <c r="M75" s="44">
        <f t="shared" si="12"/>
        <v>0</v>
      </c>
      <c r="N75" s="43">
        <f t="shared" si="14"/>
        <v>0</v>
      </c>
      <c r="O75" s="45" t="str">
        <f t="shared" si="15"/>
        <v/>
      </c>
      <c r="S75" s="46" t="str">
        <f t="shared" ref="S75:S138" si="16">_xlfn.CONCAT(U75,W75,V75)</f>
        <v>Buzo HabanaGrisXXS</v>
      </c>
      <c r="T75" s="47"/>
      <c r="U75" s="48" t="s">
        <v>19</v>
      </c>
      <c r="V75" s="48" t="s">
        <v>32</v>
      </c>
      <c r="W75" s="48" t="s">
        <v>68</v>
      </c>
      <c r="X75" s="49">
        <v>1</v>
      </c>
      <c r="Y75" s="71">
        <v>60000</v>
      </c>
    </row>
    <row r="76" spans="4:25">
      <c r="D76" s="46"/>
      <c r="E76" s="42"/>
      <c r="F76" s="42" t="str">
        <f t="shared" si="9"/>
        <v>Buzo Habana</v>
      </c>
      <c r="G76" s="37" t="s">
        <v>235</v>
      </c>
      <c r="H76" s="12" t="str">
        <f t="shared" si="10"/>
        <v>XXS</v>
      </c>
      <c r="I76" s="12">
        <f t="shared" si="11"/>
        <v>1</v>
      </c>
      <c r="J76" s="37">
        <f>SUMIF(VENTAS!$K$3:$K$1048576,INVENTARIO!G76,VENTAS!$L$3:$L$1048576)</f>
        <v>0</v>
      </c>
      <c r="K76" s="43">
        <f t="shared" si="13"/>
        <v>1</v>
      </c>
      <c r="L76" s="39">
        <f>SUMIF(VENTAS!$K$3:$K$1048576,INVENTARIO!G76,VENTAS!$H$3:$H$1048576)</f>
        <v>0</v>
      </c>
      <c r="M76" s="44">
        <f t="shared" si="12"/>
        <v>0</v>
      </c>
      <c r="N76" s="43">
        <f t="shared" si="14"/>
        <v>0</v>
      </c>
      <c r="O76" s="45" t="str">
        <f t="shared" si="15"/>
        <v/>
      </c>
      <c r="S76" s="46" t="str">
        <f t="shared" si="16"/>
        <v>Buzo HabanaRojoXXS</v>
      </c>
      <c r="T76" s="47"/>
      <c r="U76" s="48" t="s">
        <v>19</v>
      </c>
      <c r="V76" s="48" t="s">
        <v>32</v>
      </c>
      <c r="W76" s="48" t="s">
        <v>20</v>
      </c>
      <c r="X76" s="49">
        <v>1</v>
      </c>
      <c r="Y76" s="71">
        <v>58900</v>
      </c>
    </row>
    <row r="77" spans="4:25">
      <c r="D77" s="46"/>
      <c r="E77" s="42"/>
      <c r="F77" s="42" t="str">
        <f t="shared" si="9"/>
        <v>Buzo Habana</v>
      </c>
      <c r="G77" s="37" t="s">
        <v>116</v>
      </c>
      <c r="H77" s="12" t="str">
        <f t="shared" si="10"/>
        <v>XXS</v>
      </c>
      <c r="I77" s="12">
        <f t="shared" si="11"/>
        <v>1</v>
      </c>
      <c r="J77" s="37">
        <f>SUMIF(VENTAS!$K$3:$K$1048576,INVENTARIO!G77,VENTAS!$L$3:$L$1048576)</f>
        <v>0</v>
      </c>
      <c r="K77" s="43">
        <f t="shared" si="13"/>
        <v>1</v>
      </c>
      <c r="L77" s="39">
        <f>SUMIF(VENTAS!$K$3:$K$1048576,INVENTARIO!G77,VENTAS!$H$3:$H$1048576)</f>
        <v>0</v>
      </c>
      <c r="M77" s="44">
        <f t="shared" si="12"/>
        <v>0</v>
      </c>
      <c r="N77" s="43">
        <f t="shared" si="14"/>
        <v>0</v>
      </c>
      <c r="O77" s="45" t="str">
        <f t="shared" si="15"/>
        <v/>
      </c>
      <c r="S77" s="46" t="str">
        <f t="shared" si="16"/>
        <v>Buzo HabanaSalmónXXS</v>
      </c>
      <c r="T77" s="47"/>
      <c r="U77" s="48" t="s">
        <v>19</v>
      </c>
      <c r="V77" s="48" t="s">
        <v>32</v>
      </c>
      <c r="W77" s="48" t="s">
        <v>21</v>
      </c>
      <c r="X77" s="49">
        <v>1</v>
      </c>
      <c r="Y77" s="71">
        <v>58900</v>
      </c>
    </row>
    <row r="78" spans="4:25">
      <c r="D78" s="46"/>
      <c r="E78" s="42"/>
      <c r="F78" s="42" t="str">
        <f t="shared" si="9"/>
        <v>Buzo Habana</v>
      </c>
      <c r="G78" s="37" t="s">
        <v>236</v>
      </c>
      <c r="H78" s="12" t="str">
        <f t="shared" si="10"/>
        <v>XXXL</v>
      </c>
      <c r="I78" s="12">
        <f t="shared" si="11"/>
        <v>1</v>
      </c>
      <c r="J78" s="37">
        <f>SUMIF(VENTAS!$K$3:$K$1048576,INVENTARIO!G78,VENTAS!$L$3:$L$1048576)</f>
        <v>0</v>
      </c>
      <c r="K78" s="43">
        <f t="shared" si="13"/>
        <v>1</v>
      </c>
      <c r="L78" s="39">
        <f>SUMIF(VENTAS!$K$3:$K$1048576,INVENTARIO!G78,VENTAS!$H$3:$H$1048576)</f>
        <v>0</v>
      </c>
      <c r="M78" s="44">
        <f t="shared" si="12"/>
        <v>0</v>
      </c>
      <c r="N78" s="43">
        <f t="shared" si="14"/>
        <v>0</v>
      </c>
      <c r="O78" s="45" t="str">
        <f t="shared" si="15"/>
        <v/>
      </c>
      <c r="S78" s="46" t="str">
        <f t="shared" si="16"/>
        <v>Buzo HabanaAzuLReyXXXL</v>
      </c>
      <c r="T78" s="47"/>
      <c r="U78" s="48" t="s">
        <v>19</v>
      </c>
      <c r="V78" s="48" t="s">
        <v>22</v>
      </c>
      <c r="W78" s="48" t="s">
        <v>155</v>
      </c>
      <c r="X78" s="49">
        <v>1</v>
      </c>
      <c r="Y78" s="71">
        <v>71900</v>
      </c>
    </row>
    <row r="79" spans="4:25">
      <c r="D79" s="46"/>
      <c r="E79" s="42"/>
      <c r="F79" s="42" t="str">
        <f t="shared" si="9"/>
        <v>Buzo Habana</v>
      </c>
      <c r="G79" s="37" t="s">
        <v>237</v>
      </c>
      <c r="H79" s="12" t="str">
        <f t="shared" si="10"/>
        <v>XXXL</v>
      </c>
      <c r="I79" s="12">
        <f t="shared" si="11"/>
        <v>1</v>
      </c>
      <c r="J79" s="37">
        <f>SUMIF(VENTAS!$K$3:$K$1048576,INVENTARIO!G79,VENTAS!$L$3:$L$1048576)</f>
        <v>0</v>
      </c>
      <c r="K79" s="43">
        <f t="shared" si="13"/>
        <v>1</v>
      </c>
      <c r="L79" s="39">
        <f>SUMIF(VENTAS!$K$3:$K$1048576,INVENTARIO!G79,VENTAS!$H$3:$H$1048576)</f>
        <v>0</v>
      </c>
      <c r="M79" s="44">
        <f t="shared" si="12"/>
        <v>0</v>
      </c>
      <c r="N79" s="43">
        <f t="shared" si="14"/>
        <v>0</v>
      </c>
      <c r="O79" s="45" t="str">
        <f t="shared" si="15"/>
        <v/>
      </c>
      <c r="S79" s="46" t="str">
        <f t="shared" si="16"/>
        <v>Buzo HabanaLilaXXXL</v>
      </c>
      <c r="T79" s="47"/>
      <c r="U79" s="48" t="s">
        <v>19</v>
      </c>
      <c r="V79" s="48" t="s">
        <v>22</v>
      </c>
      <c r="W79" s="48" t="s">
        <v>69</v>
      </c>
      <c r="X79" s="49">
        <v>1</v>
      </c>
      <c r="Y79" s="71">
        <v>71900</v>
      </c>
    </row>
    <row r="80" spans="4:25">
      <c r="D80" s="46"/>
      <c r="E80" s="42"/>
      <c r="F80" s="42" t="str">
        <f t="shared" si="9"/>
        <v>Buzo Habana</v>
      </c>
      <c r="G80" s="37" t="s">
        <v>238</v>
      </c>
      <c r="H80" s="12" t="str">
        <f t="shared" si="10"/>
        <v>XXXL</v>
      </c>
      <c r="I80" s="12">
        <f t="shared" si="11"/>
        <v>1</v>
      </c>
      <c r="J80" s="37">
        <f>SUMIF(VENTAS!$K$3:$K$1048576,INVENTARIO!G80,VENTAS!$L$3:$L$1048576)</f>
        <v>0</v>
      </c>
      <c r="K80" s="43">
        <f t="shared" si="13"/>
        <v>1</v>
      </c>
      <c r="L80" s="39">
        <f>SUMIF(VENTAS!$K$3:$K$1048576,INVENTARIO!G80,VENTAS!$H$3:$H$1048576)</f>
        <v>0</v>
      </c>
      <c r="M80" s="44">
        <f t="shared" si="12"/>
        <v>0</v>
      </c>
      <c r="N80" s="43">
        <f t="shared" si="14"/>
        <v>0</v>
      </c>
      <c r="O80" s="45" t="str">
        <f t="shared" si="15"/>
        <v/>
      </c>
      <c r="S80" s="46" t="str">
        <f t="shared" si="16"/>
        <v>Buzo HabanaNegroXXXL</v>
      </c>
      <c r="T80" s="47"/>
      <c r="U80" s="48" t="s">
        <v>19</v>
      </c>
      <c r="V80" s="48" t="s">
        <v>22</v>
      </c>
      <c r="W80" s="48" t="s">
        <v>43</v>
      </c>
      <c r="X80" s="49">
        <v>1</v>
      </c>
      <c r="Y80" s="71">
        <v>71900</v>
      </c>
    </row>
    <row r="81" spans="4:25">
      <c r="D81" s="46"/>
      <c r="E81" s="42"/>
      <c r="F81" s="42" t="str">
        <f t="shared" si="9"/>
        <v>Buzo Habana</v>
      </c>
      <c r="G81" s="37" t="s">
        <v>239</v>
      </c>
      <c r="H81" s="12" t="str">
        <f t="shared" si="10"/>
        <v>XXXL</v>
      </c>
      <c r="I81" s="12">
        <f t="shared" si="11"/>
        <v>1</v>
      </c>
      <c r="J81" s="37">
        <f>SUMIF(VENTAS!$K$3:$K$1048576,INVENTARIO!G81,VENTAS!$L$3:$L$1048576)</f>
        <v>0</v>
      </c>
      <c r="K81" s="43">
        <f t="shared" si="13"/>
        <v>1</v>
      </c>
      <c r="L81" s="39">
        <f>SUMIF(VENTAS!$K$3:$K$1048576,INVENTARIO!G81,VENTAS!$H$3:$H$1048576)</f>
        <v>0</v>
      </c>
      <c r="M81" s="44">
        <f t="shared" si="12"/>
        <v>0</v>
      </c>
      <c r="N81" s="43">
        <f t="shared" si="14"/>
        <v>0</v>
      </c>
      <c r="O81" s="45" t="str">
        <f t="shared" si="15"/>
        <v/>
      </c>
      <c r="S81" s="46" t="str">
        <f t="shared" si="16"/>
        <v>Buzo HabanaSalmónXXXL</v>
      </c>
      <c r="T81" s="47"/>
      <c r="U81" s="48" t="s">
        <v>19</v>
      </c>
      <c r="V81" s="48" t="s">
        <v>22</v>
      </c>
      <c r="W81" s="48" t="s">
        <v>21</v>
      </c>
      <c r="X81" s="49">
        <v>1</v>
      </c>
      <c r="Y81" s="71">
        <v>67700</v>
      </c>
    </row>
    <row r="82" spans="4:25">
      <c r="D82" s="46"/>
      <c r="E82" s="42"/>
      <c r="F82" s="42" t="str">
        <f t="shared" si="9"/>
        <v>Chaleco</v>
      </c>
      <c r="G82" s="37" t="s">
        <v>240</v>
      </c>
      <c r="H82" s="12" t="str">
        <f t="shared" si="10"/>
        <v>M</v>
      </c>
      <c r="I82" s="12">
        <f t="shared" si="11"/>
        <v>1</v>
      </c>
      <c r="J82" s="37">
        <f>SUMIF(VENTAS!$K$3:$K$1048576,INVENTARIO!G82,VENTAS!$L$3:$L$1048576)</f>
        <v>0</v>
      </c>
      <c r="K82" s="43">
        <f t="shared" si="13"/>
        <v>1</v>
      </c>
      <c r="L82" s="39">
        <f>SUMIF(VENTAS!$K$3:$K$1048576,INVENTARIO!G82,VENTAS!$H$3:$H$1048576)</f>
        <v>0</v>
      </c>
      <c r="M82" s="44">
        <f t="shared" si="12"/>
        <v>0</v>
      </c>
      <c r="N82" s="43">
        <f t="shared" si="14"/>
        <v>0</v>
      </c>
      <c r="O82" s="45" t="str">
        <f t="shared" si="15"/>
        <v/>
      </c>
      <c r="S82" s="46" t="str">
        <f t="shared" si="16"/>
        <v>ChalecoAStronauta BlancoM</v>
      </c>
      <c r="T82" s="47"/>
      <c r="U82" s="48" t="s">
        <v>30</v>
      </c>
      <c r="V82" s="48" t="s">
        <v>12</v>
      </c>
      <c r="W82" s="48" t="s">
        <v>159</v>
      </c>
      <c r="X82" s="49">
        <v>1</v>
      </c>
      <c r="Y82" s="71">
        <v>59800</v>
      </c>
    </row>
    <row r="83" spans="4:25">
      <c r="D83" s="46"/>
      <c r="E83" s="42"/>
      <c r="F83" s="42" t="str">
        <f t="shared" si="9"/>
        <v>Chaleco</v>
      </c>
      <c r="G83" s="37" t="s">
        <v>241</v>
      </c>
      <c r="H83" s="12" t="str">
        <f t="shared" si="10"/>
        <v>S</v>
      </c>
      <c r="I83" s="12">
        <f t="shared" si="11"/>
        <v>1</v>
      </c>
      <c r="J83" s="37">
        <f>SUMIF(VENTAS!$K$3:$K$1048576,INVENTARIO!G83,VENTAS!$L$3:$L$1048576)</f>
        <v>0</v>
      </c>
      <c r="K83" s="43">
        <f t="shared" si="13"/>
        <v>1</v>
      </c>
      <c r="L83" s="39">
        <f>SUMIF(VENTAS!$K$3:$K$1048576,INVENTARIO!G83,VENTAS!$H$3:$H$1048576)</f>
        <v>0</v>
      </c>
      <c r="M83" s="44">
        <f t="shared" si="12"/>
        <v>0</v>
      </c>
      <c r="N83" s="43">
        <f t="shared" si="14"/>
        <v>0</v>
      </c>
      <c r="O83" s="45" t="str">
        <f t="shared" si="15"/>
        <v/>
      </c>
      <c r="S83" s="46" t="str">
        <f t="shared" si="16"/>
        <v>ChalecoAStronauta BlancoS</v>
      </c>
      <c r="T83" s="47"/>
      <c r="U83" s="48" t="s">
        <v>30</v>
      </c>
      <c r="V83" s="48" t="s">
        <v>11</v>
      </c>
      <c r="W83" s="48" t="s">
        <v>159</v>
      </c>
      <c r="X83" s="49">
        <v>1</v>
      </c>
      <c r="Y83" s="71">
        <v>54700</v>
      </c>
    </row>
    <row r="84" spans="4:25">
      <c r="D84" s="46"/>
      <c r="E84" s="42"/>
      <c r="F84" s="42" t="str">
        <f t="shared" si="9"/>
        <v>Chaleco</v>
      </c>
      <c r="G84" s="37" t="s">
        <v>242</v>
      </c>
      <c r="H84" s="12" t="str">
        <f t="shared" si="10"/>
        <v>XS</v>
      </c>
      <c r="I84" s="12">
        <f t="shared" si="11"/>
        <v>1</v>
      </c>
      <c r="J84" s="37">
        <f>SUMIF(VENTAS!$K$3:$K$1048576,INVENTARIO!G84,VENTAS!$L$3:$L$1048576)</f>
        <v>0</v>
      </c>
      <c r="K84" s="43">
        <f t="shared" si="13"/>
        <v>1</v>
      </c>
      <c r="L84" s="39">
        <f>SUMIF(VENTAS!$K$3:$K$1048576,INVENTARIO!G84,VENTAS!$H$3:$H$1048576)</f>
        <v>0</v>
      </c>
      <c r="M84" s="44">
        <f t="shared" si="12"/>
        <v>0</v>
      </c>
      <c r="N84" s="43">
        <f t="shared" si="14"/>
        <v>0</v>
      </c>
      <c r="O84" s="45" t="str">
        <f t="shared" si="15"/>
        <v/>
      </c>
      <c r="S84" s="46" t="str">
        <f t="shared" si="16"/>
        <v>ChalecoAStronauta BlancoXS</v>
      </c>
      <c r="T84" s="47"/>
      <c r="U84" s="48" t="s">
        <v>30</v>
      </c>
      <c r="V84" s="48" t="s">
        <v>15</v>
      </c>
      <c r="W84" s="48" t="s">
        <v>159</v>
      </c>
      <c r="X84" s="49">
        <v>1</v>
      </c>
      <c r="Y84" s="71">
        <v>54700</v>
      </c>
    </row>
    <row r="85" spans="4:25">
      <c r="D85" s="46"/>
      <c r="E85" s="42"/>
      <c r="F85" s="42" t="str">
        <f t="shared" si="9"/>
        <v>Cobija doble faz</v>
      </c>
      <c r="G85" s="37" t="s">
        <v>243</v>
      </c>
      <c r="H85" s="12" t="str">
        <f t="shared" si="10"/>
        <v>L</v>
      </c>
      <c r="I85" s="12">
        <f t="shared" si="11"/>
        <v>2</v>
      </c>
      <c r="J85" s="37">
        <f>SUMIF(VENTAS!$K$3:$K$1048576,INVENTARIO!G85,VENTAS!$L$3:$L$1048576)</f>
        <v>0</v>
      </c>
      <c r="K85" s="43">
        <f t="shared" si="13"/>
        <v>2</v>
      </c>
      <c r="L85" s="39">
        <f>SUMIF(VENTAS!$K$3:$K$1048576,INVENTARIO!G85,VENTAS!$H$3:$H$1048576)</f>
        <v>0</v>
      </c>
      <c r="M85" s="44">
        <f t="shared" si="12"/>
        <v>0</v>
      </c>
      <c r="N85" s="43">
        <f t="shared" si="14"/>
        <v>0</v>
      </c>
      <c r="O85" s="45" t="str">
        <f t="shared" si="15"/>
        <v/>
      </c>
      <c r="S85" s="46" t="str">
        <f t="shared" si="16"/>
        <v>Cobija doble fazAguacateSL</v>
      </c>
      <c r="T85" s="47"/>
      <c r="U85" s="48" t="s">
        <v>6</v>
      </c>
      <c r="V85" s="48" t="s">
        <v>7</v>
      </c>
      <c r="W85" s="48" t="s">
        <v>160</v>
      </c>
      <c r="X85" s="49">
        <v>2</v>
      </c>
      <c r="Y85" s="71">
        <v>65000</v>
      </c>
    </row>
    <row r="86" spans="4:25">
      <c r="D86" s="46"/>
      <c r="E86" s="42"/>
      <c r="F86" s="42" t="str">
        <f t="shared" si="9"/>
        <v>Cobija doble faz</v>
      </c>
      <c r="G86" s="37" t="s">
        <v>119</v>
      </c>
      <c r="H86" s="12" t="str">
        <f t="shared" si="10"/>
        <v>L</v>
      </c>
      <c r="I86" s="12">
        <f t="shared" si="11"/>
        <v>1</v>
      </c>
      <c r="J86" s="37">
        <f>SUMIF(VENTAS!$K$3:$K$1048576,INVENTARIO!G86,VENTAS!$L$3:$L$1048576)</f>
        <v>0</v>
      </c>
      <c r="K86" s="43">
        <f t="shared" si="13"/>
        <v>1</v>
      </c>
      <c r="L86" s="39">
        <f>SUMIF(VENTAS!$K$3:$K$1048576,INVENTARIO!G86,VENTAS!$H$3:$H$1048576)</f>
        <v>0</v>
      </c>
      <c r="M86" s="44">
        <f t="shared" si="12"/>
        <v>0</v>
      </c>
      <c r="N86" s="43">
        <f t="shared" si="14"/>
        <v>0</v>
      </c>
      <c r="O86" s="45" t="str">
        <f t="shared" si="15"/>
        <v/>
      </c>
      <c r="S86" s="46" t="str">
        <f t="shared" si="16"/>
        <v>Cobija doble fazBatman verdeL</v>
      </c>
      <c r="T86" s="47"/>
      <c r="U86" s="48" t="s">
        <v>6</v>
      </c>
      <c r="V86" s="48" t="s">
        <v>7</v>
      </c>
      <c r="W86" s="48" t="s">
        <v>70</v>
      </c>
      <c r="X86" s="49">
        <v>1</v>
      </c>
      <c r="Y86" s="71">
        <v>65000</v>
      </c>
    </row>
    <row r="87" spans="4:25">
      <c r="D87" s="46"/>
      <c r="E87" s="42"/>
      <c r="F87" s="42" t="str">
        <f t="shared" si="9"/>
        <v>Cobija doble faz</v>
      </c>
      <c r="G87" s="37" t="s">
        <v>244</v>
      </c>
      <c r="H87" s="12" t="str">
        <f t="shared" si="10"/>
        <v>L</v>
      </c>
      <c r="I87" s="12">
        <f t="shared" si="11"/>
        <v>1</v>
      </c>
      <c r="J87" s="37">
        <f>SUMIF(VENTAS!$K$3:$K$1048576,INVENTARIO!G87,VENTAS!$L$3:$L$1048576)</f>
        <v>0</v>
      </c>
      <c r="K87" s="43">
        <f t="shared" si="13"/>
        <v>1</v>
      </c>
      <c r="L87" s="39">
        <f>SUMIF(VENTAS!$K$3:$K$1048576,INVENTARIO!G87,VENTAS!$H$3:$H$1048576)</f>
        <v>0</v>
      </c>
      <c r="M87" s="44">
        <f t="shared" si="12"/>
        <v>0</v>
      </c>
      <c r="N87" s="43">
        <f t="shared" si="14"/>
        <v>0</v>
      </c>
      <c r="O87" s="45" t="str">
        <f t="shared" si="15"/>
        <v/>
      </c>
      <c r="S87" s="46" t="str">
        <f t="shared" si="16"/>
        <v>Cobija doble fazBurbijaS AzuLCieloy GrisL</v>
      </c>
      <c r="T87" s="47"/>
      <c r="U87" s="48" t="s">
        <v>6</v>
      </c>
      <c r="V87" s="48" t="s">
        <v>7</v>
      </c>
      <c r="W87" s="48" t="s">
        <v>162</v>
      </c>
      <c r="X87" s="49">
        <v>1</v>
      </c>
      <c r="Y87" s="71">
        <v>65000</v>
      </c>
    </row>
    <row r="88" spans="4:25">
      <c r="D88" s="46"/>
      <c r="E88" s="42"/>
      <c r="F88" s="42" t="str">
        <f t="shared" si="9"/>
        <v>Cobija doble faz</v>
      </c>
      <c r="G88" s="37" t="s">
        <v>245</v>
      </c>
      <c r="H88" s="12" t="str">
        <f t="shared" si="10"/>
        <v>L</v>
      </c>
      <c r="I88" s="12">
        <f t="shared" si="11"/>
        <v>2</v>
      </c>
      <c r="J88" s="37">
        <f>SUMIF(VENTAS!$K$3:$K$1048576,INVENTARIO!G88,VENTAS!$L$3:$L$1048576)</f>
        <v>0</v>
      </c>
      <c r="K88" s="43">
        <f t="shared" si="13"/>
        <v>2</v>
      </c>
      <c r="L88" s="39">
        <f>SUMIF(VENTAS!$K$3:$K$1048576,INVENTARIO!G88,VENTAS!$H$3:$H$1048576)</f>
        <v>0</v>
      </c>
      <c r="M88" s="44">
        <f t="shared" si="12"/>
        <v>0</v>
      </c>
      <c r="N88" s="43">
        <f t="shared" si="14"/>
        <v>0</v>
      </c>
      <c r="O88" s="45" t="str">
        <f t="shared" si="15"/>
        <v/>
      </c>
      <c r="S88" s="46" t="str">
        <f t="shared" si="16"/>
        <v>Cobija doble fazChicaS SuperpoderoSaSL</v>
      </c>
      <c r="T88" s="47"/>
      <c r="U88" s="48" t="s">
        <v>6</v>
      </c>
      <c r="V88" s="48" t="s">
        <v>7</v>
      </c>
      <c r="W88" s="48" t="s">
        <v>163</v>
      </c>
      <c r="X88" s="49">
        <v>2</v>
      </c>
      <c r="Y88" s="71">
        <v>65000</v>
      </c>
    </row>
    <row r="89" spans="4:25">
      <c r="D89" s="46"/>
      <c r="E89" s="42"/>
      <c r="F89" s="42" t="str">
        <f t="shared" si="9"/>
        <v>Cobija doble faz</v>
      </c>
      <c r="G89" s="37" t="s">
        <v>120</v>
      </c>
      <c r="H89" s="12" t="str">
        <f t="shared" si="10"/>
        <v>L</v>
      </c>
      <c r="I89" s="12">
        <f t="shared" si="11"/>
        <v>2</v>
      </c>
      <c r="J89" s="37">
        <f>SUMIF(VENTAS!$K$3:$K$1048576,INVENTARIO!G89,VENTAS!$L$3:$L$1048576)</f>
        <v>0</v>
      </c>
      <c r="K89" s="43">
        <f t="shared" si="13"/>
        <v>2</v>
      </c>
      <c r="L89" s="39">
        <f>SUMIF(VENTAS!$K$3:$K$1048576,INVENTARIO!G89,VENTAS!$H$3:$H$1048576)</f>
        <v>0</v>
      </c>
      <c r="M89" s="44">
        <f t="shared" si="12"/>
        <v>0</v>
      </c>
      <c r="N89" s="43">
        <f t="shared" si="14"/>
        <v>0</v>
      </c>
      <c r="O89" s="45" t="str">
        <f t="shared" si="15"/>
        <v/>
      </c>
      <c r="S89" s="46" t="str">
        <f t="shared" si="16"/>
        <v>Cobija doble fazHombre araña negroL</v>
      </c>
      <c r="T89" s="47"/>
      <c r="U89" s="48" t="s">
        <v>6</v>
      </c>
      <c r="V89" s="48" t="s">
        <v>7</v>
      </c>
      <c r="W89" s="48" t="s">
        <v>71</v>
      </c>
      <c r="X89" s="49">
        <v>2</v>
      </c>
      <c r="Y89" s="71">
        <v>65000</v>
      </c>
    </row>
    <row r="90" spans="4:25">
      <c r="D90" s="46"/>
      <c r="E90" s="42"/>
      <c r="F90" s="42" t="str">
        <f t="shared" si="9"/>
        <v>Cobija doble faz</v>
      </c>
      <c r="G90" s="37" t="s">
        <v>121</v>
      </c>
      <c r="H90" s="12" t="str">
        <f t="shared" si="10"/>
        <v>L</v>
      </c>
      <c r="I90" s="12">
        <f t="shared" si="11"/>
        <v>4</v>
      </c>
      <c r="J90" s="37">
        <f>SUMIF(VENTAS!$K$3:$K$1048576,INVENTARIO!G90,VENTAS!$L$3:$L$1048576)</f>
        <v>0</v>
      </c>
      <c r="K90" s="43">
        <f t="shared" si="13"/>
        <v>4</v>
      </c>
      <c r="L90" s="39">
        <f>SUMIF(VENTAS!$K$3:$K$1048576,INVENTARIO!G90,VENTAS!$H$3:$H$1048576)</f>
        <v>0</v>
      </c>
      <c r="M90" s="44">
        <f t="shared" si="12"/>
        <v>0</v>
      </c>
      <c r="N90" s="43">
        <f t="shared" si="14"/>
        <v>0</v>
      </c>
      <c r="O90" s="45" t="str">
        <f t="shared" si="15"/>
        <v/>
      </c>
      <c r="S90" s="46" t="str">
        <f t="shared" si="16"/>
        <v>Cobija doble fazHombre araña rojoL</v>
      </c>
      <c r="T90" s="47"/>
      <c r="U90" s="48" t="s">
        <v>6</v>
      </c>
      <c r="V90" s="48" t="s">
        <v>7</v>
      </c>
      <c r="W90" s="48" t="s">
        <v>72</v>
      </c>
      <c r="X90" s="49">
        <v>4</v>
      </c>
      <c r="Y90" s="71">
        <v>65000</v>
      </c>
    </row>
    <row r="91" spans="4:25">
      <c r="D91" s="46"/>
      <c r="E91" s="42"/>
      <c r="F91" s="42" t="str">
        <f t="shared" si="9"/>
        <v>Cobija doble faz</v>
      </c>
      <c r="G91" s="37" t="s">
        <v>122</v>
      </c>
      <c r="H91" s="12" t="str">
        <f t="shared" si="10"/>
        <v>L</v>
      </c>
      <c r="I91" s="12">
        <f t="shared" si="11"/>
        <v>2</v>
      </c>
      <c r="J91" s="37">
        <f>SUMIF(VENTAS!$K$3:$K$1048576,INVENTARIO!G91,VENTAS!$L$3:$L$1048576)</f>
        <v>0</v>
      </c>
      <c r="K91" s="43">
        <f t="shared" si="13"/>
        <v>2</v>
      </c>
      <c r="L91" s="39">
        <f>SUMIF(VENTAS!$K$3:$K$1048576,INVENTARIO!G91,VENTAS!$H$3:$H$1048576)</f>
        <v>0</v>
      </c>
      <c r="M91" s="44">
        <f t="shared" si="12"/>
        <v>0</v>
      </c>
      <c r="N91" s="43">
        <f t="shared" si="14"/>
        <v>0</v>
      </c>
      <c r="O91" s="45" t="str">
        <f t="shared" si="15"/>
        <v/>
      </c>
      <c r="S91" s="46" t="str">
        <f t="shared" si="16"/>
        <v>Cobija doble fazHomeroL</v>
      </c>
      <c r="T91" s="47"/>
      <c r="U91" s="48" t="s">
        <v>6</v>
      </c>
      <c r="V91" s="48" t="s">
        <v>7</v>
      </c>
      <c r="W91" s="48" t="s">
        <v>38</v>
      </c>
      <c r="X91" s="49">
        <v>2</v>
      </c>
      <c r="Y91" s="71">
        <v>65000</v>
      </c>
    </row>
    <row r="92" spans="4:25">
      <c r="D92" s="46"/>
      <c r="E92" s="42"/>
      <c r="F92" s="42" t="str">
        <f t="shared" si="9"/>
        <v>Cobija doble faz</v>
      </c>
      <c r="G92" s="37" t="s">
        <v>246</v>
      </c>
      <c r="H92" s="12" t="str">
        <f t="shared" si="10"/>
        <v>L</v>
      </c>
      <c r="I92" s="12">
        <f t="shared" si="11"/>
        <v>2</v>
      </c>
      <c r="J92" s="37">
        <f>SUMIF(VENTAS!$K$3:$K$1048576,INVENTARIO!G92,VENTAS!$L$3:$L$1048576)</f>
        <v>0</v>
      </c>
      <c r="K92" s="43">
        <f t="shared" si="13"/>
        <v>2</v>
      </c>
      <c r="L92" s="39">
        <f>SUMIF(VENTAS!$K$3:$K$1048576,INVENTARIO!G92,VENTAS!$H$3:$H$1048576)</f>
        <v>0</v>
      </c>
      <c r="M92" s="44">
        <f t="shared" si="12"/>
        <v>0</v>
      </c>
      <c r="N92" s="43">
        <f t="shared" si="14"/>
        <v>0</v>
      </c>
      <c r="O92" s="45" t="str">
        <f t="shared" si="15"/>
        <v/>
      </c>
      <c r="S92" s="46" t="str">
        <f t="shared" si="16"/>
        <v>Cobija doble fazMarranoSL</v>
      </c>
      <c r="T92" s="47"/>
      <c r="U92" s="48" t="s">
        <v>6</v>
      </c>
      <c r="V92" s="48" t="s">
        <v>7</v>
      </c>
      <c r="W92" s="48" t="s">
        <v>164</v>
      </c>
      <c r="X92" s="49">
        <v>2</v>
      </c>
      <c r="Y92" s="71">
        <v>65000</v>
      </c>
    </row>
    <row r="93" spans="4:25">
      <c r="D93" s="46"/>
      <c r="E93" s="42"/>
      <c r="F93" s="42" t="str">
        <f t="shared" si="9"/>
        <v>Cobija doble faz</v>
      </c>
      <c r="G93" s="37" t="s">
        <v>247</v>
      </c>
      <c r="H93" s="12" t="str">
        <f t="shared" si="10"/>
        <v>L</v>
      </c>
      <c r="I93" s="12">
        <f t="shared" si="11"/>
        <v>2</v>
      </c>
      <c r="J93" s="37">
        <f>SUMIF(VENTAS!$K$3:$K$1048576,INVENTARIO!G93,VENTAS!$L$3:$L$1048576)</f>
        <v>0</v>
      </c>
      <c r="K93" s="43">
        <f t="shared" si="13"/>
        <v>2</v>
      </c>
      <c r="L93" s="39">
        <f>SUMIF(VENTAS!$K$3:$K$1048576,INVENTARIO!G93,VENTAS!$H$3:$H$1048576)</f>
        <v>0</v>
      </c>
      <c r="M93" s="44">
        <f t="shared" si="12"/>
        <v>0</v>
      </c>
      <c r="N93" s="43">
        <f t="shared" si="14"/>
        <v>0</v>
      </c>
      <c r="O93" s="45" t="str">
        <f t="shared" si="15"/>
        <v/>
      </c>
      <c r="S93" s="46" t="str">
        <f t="shared" si="16"/>
        <v>Cobija doble fazMarranoS azuleSL</v>
      </c>
      <c r="T93" s="47"/>
      <c r="U93" s="48" t="s">
        <v>6</v>
      </c>
      <c r="V93" s="48" t="s">
        <v>7</v>
      </c>
      <c r="W93" s="48" t="s">
        <v>165</v>
      </c>
      <c r="X93" s="49">
        <v>2</v>
      </c>
      <c r="Y93" s="71">
        <v>65000</v>
      </c>
    </row>
    <row r="94" spans="4:25">
      <c r="D94" s="46"/>
      <c r="E94" s="42"/>
      <c r="F94" s="42" t="str">
        <f t="shared" si="9"/>
        <v>Cobija doble faz</v>
      </c>
      <c r="G94" s="37" t="s">
        <v>123</v>
      </c>
      <c r="H94" s="12" t="str">
        <f t="shared" si="10"/>
        <v>L</v>
      </c>
      <c r="I94" s="12">
        <f t="shared" si="11"/>
        <v>2</v>
      </c>
      <c r="J94" s="37">
        <f>SUMIF(VENTAS!$K$3:$K$1048576,INVENTARIO!G94,VENTAS!$L$3:$L$1048576)</f>
        <v>0</v>
      </c>
      <c r="K94" s="43">
        <f t="shared" si="13"/>
        <v>2</v>
      </c>
      <c r="L94" s="39">
        <f>SUMIF(VENTAS!$K$3:$K$1048576,INVENTARIO!G94,VENTAS!$H$3:$H$1048576)</f>
        <v>0</v>
      </c>
      <c r="M94" s="44">
        <f t="shared" si="12"/>
        <v>0</v>
      </c>
      <c r="N94" s="43">
        <f t="shared" si="14"/>
        <v>0</v>
      </c>
      <c r="O94" s="45" t="str">
        <f t="shared" si="15"/>
        <v/>
      </c>
      <c r="S94" s="46" t="str">
        <f t="shared" si="16"/>
        <v>Cobija doble fazSupermanL</v>
      </c>
      <c r="T94" s="47"/>
      <c r="U94" s="48" t="s">
        <v>6</v>
      </c>
      <c r="V94" s="48" t="s">
        <v>7</v>
      </c>
      <c r="W94" s="48" t="s">
        <v>39</v>
      </c>
      <c r="X94" s="49">
        <v>2</v>
      </c>
      <c r="Y94" s="71">
        <v>65000</v>
      </c>
    </row>
    <row r="95" spans="4:25">
      <c r="D95" s="46"/>
      <c r="E95" s="42"/>
      <c r="F95" s="42" t="str">
        <f t="shared" si="9"/>
        <v>Cobija doble faz</v>
      </c>
      <c r="G95" s="37" t="s">
        <v>248</v>
      </c>
      <c r="H95" s="12" t="str">
        <f t="shared" si="10"/>
        <v>S</v>
      </c>
      <c r="I95" s="12">
        <f t="shared" si="11"/>
        <v>1</v>
      </c>
      <c r="J95" s="37">
        <f>SUMIF(VENTAS!$K$3:$K$1048576,INVENTARIO!G95,VENTAS!$L$3:$L$1048576)</f>
        <v>0</v>
      </c>
      <c r="K95" s="43">
        <f t="shared" si="13"/>
        <v>1</v>
      </c>
      <c r="L95" s="39">
        <f>SUMIF(VENTAS!$K$3:$K$1048576,INVENTARIO!G95,VENTAS!$H$3:$H$1048576)</f>
        <v>0</v>
      </c>
      <c r="M95" s="44">
        <f t="shared" si="12"/>
        <v>0</v>
      </c>
      <c r="N95" s="43">
        <f t="shared" si="14"/>
        <v>0</v>
      </c>
      <c r="O95" s="45" t="str">
        <f t="shared" si="15"/>
        <v/>
      </c>
      <c r="S95" s="46" t="str">
        <f t="shared" si="16"/>
        <v>Cobija doble fazAzuLy moradoS</v>
      </c>
      <c r="T95" s="47"/>
      <c r="U95" s="48" t="s">
        <v>6</v>
      </c>
      <c r="V95" s="48" t="s">
        <v>11</v>
      </c>
      <c r="W95" s="48" t="s">
        <v>161</v>
      </c>
      <c r="X95" s="49">
        <v>1</v>
      </c>
      <c r="Y95" s="71">
        <v>47600</v>
      </c>
    </row>
    <row r="96" spans="4:25">
      <c r="D96" s="46"/>
      <c r="E96" s="42"/>
      <c r="F96" s="42" t="str">
        <f t="shared" si="9"/>
        <v>Cobija doble faz</v>
      </c>
      <c r="G96" s="37" t="s">
        <v>249</v>
      </c>
      <c r="H96" s="12" t="str">
        <f t="shared" si="10"/>
        <v>S</v>
      </c>
      <c r="I96" s="12">
        <f t="shared" si="11"/>
        <v>2</v>
      </c>
      <c r="J96" s="37">
        <f>SUMIF(VENTAS!$K$3:$K$1048576,INVENTARIO!G96,VENTAS!$L$3:$L$1048576)</f>
        <v>0</v>
      </c>
      <c r="K96" s="43">
        <f t="shared" si="13"/>
        <v>2</v>
      </c>
      <c r="L96" s="39">
        <f>SUMIF(VENTAS!$K$3:$K$1048576,INVENTARIO!G96,VENTAS!$H$3:$H$1048576)</f>
        <v>0</v>
      </c>
      <c r="M96" s="44">
        <f t="shared" si="12"/>
        <v>0</v>
      </c>
      <c r="N96" s="43">
        <f t="shared" si="14"/>
        <v>0</v>
      </c>
      <c r="O96" s="45" t="str">
        <f t="shared" si="15"/>
        <v/>
      </c>
      <c r="S96" s="46" t="str">
        <f t="shared" si="16"/>
        <v>Cobija doble fazRoSadoy GrisS</v>
      </c>
      <c r="T96" s="47"/>
      <c r="U96" s="48" t="s">
        <v>6</v>
      </c>
      <c r="V96" s="48" t="s">
        <v>11</v>
      </c>
      <c r="W96" s="48" t="s">
        <v>166</v>
      </c>
      <c r="X96" s="49">
        <v>2</v>
      </c>
      <c r="Y96" s="71">
        <v>47600</v>
      </c>
    </row>
    <row r="97" spans="4:25">
      <c r="D97" s="46"/>
      <c r="E97" s="42"/>
      <c r="F97" s="42" t="str">
        <f t="shared" si="9"/>
        <v>Cobija fleece</v>
      </c>
      <c r="G97" s="37" t="s">
        <v>124</v>
      </c>
      <c r="H97" s="12" t="str">
        <f t="shared" si="10"/>
        <v>S</v>
      </c>
      <c r="I97" s="12">
        <f t="shared" si="11"/>
        <v>1</v>
      </c>
      <c r="J97" s="37">
        <f>SUMIF(VENTAS!$K$3:$K$1048576,INVENTARIO!G97,VENTAS!$L$3:$L$1048576)</f>
        <v>0</v>
      </c>
      <c r="K97" s="43">
        <f t="shared" si="13"/>
        <v>1</v>
      </c>
      <c r="L97" s="39">
        <f>SUMIF(VENTAS!$K$3:$K$1048576,INVENTARIO!G97,VENTAS!$H$3:$H$1048576)</f>
        <v>0</v>
      </c>
      <c r="M97" s="44">
        <f t="shared" si="12"/>
        <v>0</v>
      </c>
      <c r="N97" s="43">
        <f t="shared" si="14"/>
        <v>0</v>
      </c>
      <c r="O97" s="45" t="str">
        <f t="shared" si="15"/>
        <v/>
      </c>
      <c r="S97" s="46" t="str">
        <f t="shared" si="16"/>
        <v>Cobija fleeceCafe y negroS</v>
      </c>
      <c r="T97" s="47"/>
      <c r="U97" s="48" t="s">
        <v>65</v>
      </c>
      <c r="V97" s="48" t="s">
        <v>11</v>
      </c>
      <c r="W97" s="48" t="s">
        <v>73</v>
      </c>
      <c r="X97" s="49">
        <v>1</v>
      </c>
      <c r="Y97" s="71">
        <v>33000</v>
      </c>
    </row>
    <row r="98" spans="4:25">
      <c r="D98" s="46"/>
      <c r="E98" s="42"/>
      <c r="F98" s="42" t="str">
        <f t="shared" si="9"/>
        <v>Cobija fleece</v>
      </c>
      <c r="G98" s="37" t="s">
        <v>250</v>
      </c>
      <c r="H98" s="12" t="str">
        <f t="shared" si="10"/>
        <v>S</v>
      </c>
      <c r="I98" s="12">
        <f t="shared" si="11"/>
        <v>1</v>
      </c>
      <c r="J98" s="37">
        <f>SUMIF(VENTAS!$K$3:$K$1048576,INVENTARIO!G98,VENTAS!$L$3:$L$1048576)</f>
        <v>0</v>
      </c>
      <c r="K98" s="43">
        <f t="shared" si="13"/>
        <v>1</v>
      </c>
      <c r="L98" s="39">
        <f>SUMIF(VENTAS!$K$3:$K$1048576,INVENTARIO!G98,VENTAS!$H$3:$H$1048576)</f>
        <v>0</v>
      </c>
      <c r="M98" s="44">
        <f t="shared" si="12"/>
        <v>0</v>
      </c>
      <c r="N98" s="43">
        <f t="shared" si="14"/>
        <v>0</v>
      </c>
      <c r="O98" s="45" t="str">
        <f t="shared" si="15"/>
        <v/>
      </c>
      <c r="S98" s="46" t="str">
        <f t="shared" si="16"/>
        <v>Cobija fleeceNegroy blanco S</v>
      </c>
      <c r="T98" s="47"/>
      <c r="U98" s="48" t="s">
        <v>65</v>
      </c>
      <c r="V98" s="48" t="s">
        <v>11</v>
      </c>
      <c r="W98" s="48" t="s">
        <v>167</v>
      </c>
      <c r="X98" s="49">
        <v>1</v>
      </c>
      <c r="Y98" s="71">
        <v>32000</v>
      </c>
    </row>
    <row r="99" spans="4:25">
      <c r="D99" s="46"/>
      <c r="E99" s="42"/>
      <c r="F99" s="42" t="str">
        <f t="shared" si="9"/>
        <v>Cobija fleece</v>
      </c>
      <c r="G99" s="37" t="s">
        <v>125</v>
      </c>
      <c r="H99" s="12" t="str">
        <f t="shared" si="10"/>
        <v>S</v>
      </c>
      <c r="I99" s="12">
        <f t="shared" si="11"/>
        <v>1</v>
      </c>
      <c r="J99" s="37">
        <f>SUMIF(VENTAS!$K$3:$K$1048576,INVENTARIO!G99,VENTAS!$L$3:$L$1048576)</f>
        <v>0</v>
      </c>
      <c r="K99" s="43">
        <f t="shared" si="13"/>
        <v>1</v>
      </c>
      <c r="L99" s="39">
        <f>SUMIF(VENTAS!$K$3:$K$1048576,INVENTARIO!G99,VENTAS!$H$3:$H$1048576)</f>
        <v>0</v>
      </c>
      <c r="M99" s="44">
        <f t="shared" si="12"/>
        <v>0</v>
      </c>
      <c r="N99" s="43">
        <f t="shared" si="14"/>
        <v>0</v>
      </c>
      <c r="O99" s="45" t="str">
        <f t="shared" si="15"/>
        <v/>
      </c>
      <c r="S99" s="46" t="str">
        <f t="shared" si="16"/>
        <v>Cobija fleeceVerde y amarilloS</v>
      </c>
      <c r="T99" s="47"/>
      <c r="U99" s="48" t="s">
        <v>65</v>
      </c>
      <c r="V99" s="48" t="s">
        <v>11</v>
      </c>
      <c r="W99" s="48" t="s">
        <v>74</v>
      </c>
      <c r="X99" s="49">
        <v>1</v>
      </c>
      <c r="Y99" s="71">
        <v>30000</v>
      </c>
    </row>
    <row r="100" spans="4:25">
      <c r="D100" s="46"/>
      <c r="E100" s="42"/>
      <c r="F100" s="42" t="str">
        <f t="shared" si="9"/>
        <v>Hoddie</v>
      </c>
      <c r="G100" s="37" t="s">
        <v>251</v>
      </c>
      <c r="H100" s="12" t="str">
        <f t="shared" si="10"/>
        <v>M</v>
      </c>
      <c r="I100" s="12">
        <f t="shared" si="11"/>
        <v>1</v>
      </c>
      <c r="J100" s="37">
        <f>SUMIF(VENTAS!$K$3:$K$1048576,INVENTARIO!G100,VENTAS!$L$3:$L$1048576)</f>
        <v>0</v>
      </c>
      <c r="K100" s="43">
        <f t="shared" si="13"/>
        <v>1</v>
      </c>
      <c r="L100" s="39">
        <f>SUMIF(VENTAS!$K$3:$K$1048576,INVENTARIO!G100,VENTAS!$H$3:$H$1048576)</f>
        <v>0</v>
      </c>
      <c r="M100" s="44">
        <f t="shared" si="12"/>
        <v>0</v>
      </c>
      <c r="N100" s="43">
        <f t="shared" si="14"/>
        <v>0</v>
      </c>
      <c r="O100" s="45" t="str">
        <f t="shared" si="15"/>
        <v/>
      </c>
      <c r="S100" s="46" t="str">
        <f t="shared" si="16"/>
        <v>HoddieAzuLOScuroM</v>
      </c>
      <c r="T100" s="47"/>
      <c r="U100" s="48" t="s">
        <v>141</v>
      </c>
      <c r="V100" s="48" t="s">
        <v>12</v>
      </c>
      <c r="W100" s="48" t="s">
        <v>168</v>
      </c>
      <c r="X100" s="49">
        <v>1</v>
      </c>
      <c r="Y100" s="71">
        <v>64000</v>
      </c>
    </row>
    <row r="101" spans="4:25">
      <c r="D101" s="46"/>
      <c r="E101" s="42"/>
      <c r="F101" s="42" t="str">
        <f t="shared" si="9"/>
        <v>Hoddie</v>
      </c>
      <c r="G101" s="37" t="s">
        <v>252</v>
      </c>
      <c r="H101" s="12" t="str">
        <f t="shared" si="10"/>
        <v>M</v>
      </c>
      <c r="I101" s="12">
        <f t="shared" si="11"/>
        <v>1</v>
      </c>
      <c r="J101" s="37">
        <f>SUMIF(VENTAS!$K$3:$K$1048576,INVENTARIO!G101,VENTAS!$L$3:$L$1048576)</f>
        <v>0</v>
      </c>
      <c r="K101" s="43">
        <f t="shared" si="13"/>
        <v>1</v>
      </c>
      <c r="L101" s="39">
        <f>SUMIF(VENTAS!$K$3:$K$1048576,INVENTARIO!G101,VENTAS!$H$3:$H$1048576)</f>
        <v>0</v>
      </c>
      <c r="M101" s="44">
        <f t="shared" si="12"/>
        <v>0</v>
      </c>
      <c r="N101" s="43">
        <f t="shared" si="14"/>
        <v>0</v>
      </c>
      <c r="O101" s="45" t="str">
        <f t="shared" si="15"/>
        <v/>
      </c>
      <c r="S101" s="46" t="str">
        <f t="shared" si="16"/>
        <v>HoddieGrisM</v>
      </c>
      <c r="T101" s="47"/>
      <c r="U101" s="48" t="s">
        <v>141</v>
      </c>
      <c r="V101" s="48" t="s">
        <v>12</v>
      </c>
      <c r="W101" s="48" t="s">
        <v>68</v>
      </c>
      <c r="X101" s="49">
        <v>1</v>
      </c>
      <c r="Y101" s="71">
        <v>64000</v>
      </c>
    </row>
    <row r="102" spans="4:25">
      <c r="D102" s="46"/>
      <c r="E102" s="42"/>
      <c r="F102" s="42" t="str">
        <f t="shared" si="9"/>
        <v>Hoddie</v>
      </c>
      <c r="G102" s="37" t="s">
        <v>253</v>
      </c>
      <c r="H102" s="12" t="str">
        <f t="shared" si="10"/>
        <v>XS</v>
      </c>
      <c r="I102" s="12">
        <f t="shared" si="11"/>
        <v>1</v>
      </c>
      <c r="J102" s="37">
        <f>SUMIF(VENTAS!$K$3:$K$1048576,INVENTARIO!G102,VENTAS!$L$3:$L$1048576)</f>
        <v>0</v>
      </c>
      <c r="K102" s="43">
        <f t="shared" si="13"/>
        <v>1</v>
      </c>
      <c r="L102" s="39">
        <f>SUMIF(VENTAS!$K$3:$K$1048576,INVENTARIO!G102,VENTAS!$H$3:$H$1048576)</f>
        <v>0</v>
      </c>
      <c r="M102" s="44">
        <f t="shared" si="12"/>
        <v>0</v>
      </c>
      <c r="N102" s="43">
        <f t="shared" si="14"/>
        <v>0</v>
      </c>
      <c r="O102" s="45" t="str">
        <f t="shared" si="15"/>
        <v/>
      </c>
      <c r="S102" s="46" t="str">
        <f t="shared" si="16"/>
        <v>HoddieAzuLSin capotaXS</v>
      </c>
      <c r="T102" s="47"/>
      <c r="U102" s="48" t="s">
        <v>141</v>
      </c>
      <c r="V102" s="48" t="s">
        <v>15</v>
      </c>
      <c r="W102" s="48" t="s">
        <v>169</v>
      </c>
      <c r="X102" s="49">
        <v>1</v>
      </c>
      <c r="Y102" s="71">
        <v>60000</v>
      </c>
    </row>
    <row r="103" spans="4:25">
      <c r="D103" s="46"/>
      <c r="E103" s="42"/>
      <c r="F103" s="42" t="str">
        <f t="shared" si="9"/>
        <v>Impermeable 2P</v>
      </c>
      <c r="G103" s="37" t="s">
        <v>254</v>
      </c>
      <c r="H103" s="12" t="str">
        <f t="shared" si="10"/>
        <v>L</v>
      </c>
      <c r="I103" s="12">
        <f t="shared" si="11"/>
        <v>2</v>
      </c>
      <c r="J103" s="37">
        <f>SUMIF(VENTAS!$K$3:$K$1048576,INVENTARIO!G103,VENTAS!$L$3:$L$1048576)</f>
        <v>0</v>
      </c>
      <c r="K103" s="43">
        <f t="shared" si="13"/>
        <v>2</v>
      </c>
      <c r="L103" s="39">
        <f>SUMIF(VENTAS!$K$3:$K$1048576,INVENTARIO!G103,VENTAS!$H$3:$H$1048576)</f>
        <v>0</v>
      </c>
      <c r="M103" s="44">
        <f t="shared" si="12"/>
        <v>0</v>
      </c>
      <c r="N103" s="43">
        <f t="shared" si="14"/>
        <v>0</v>
      </c>
      <c r="O103" s="45" t="str">
        <f t="shared" si="15"/>
        <v/>
      </c>
      <c r="S103" s="46" t="str">
        <f t="shared" si="16"/>
        <v>Impermeable 2PAzuLAguaL</v>
      </c>
      <c r="T103" s="47"/>
      <c r="U103" s="48" t="s">
        <v>190</v>
      </c>
      <c r="V103" s="48" t="s">
        <v>7</v>
      </c>
      <c r="W103" s="48" t="s">
        <v>170</v>
      </c>
      <c r="X103" s="49">
        <v>2</v>
      </c>
      <c r="Y103" s="71">
        <v>96000</v>
      </c>
    </row>
    <row r="104" spans="4:25">
      <c r="D104" s="46"/>
      <c r="E104" s="42"/>
      <c r="F104" s="42" t="str">
        <f t="shared" si="9"/>
        <v>Impermeable 2P</v>
      </c>
      <c r="G104" s="37" t="s">
        <v>255</v>
      </c>
      <c r="H104" s="12" t="str">
        <f t="shared" si="10"/>
        <v>L</v>
      </c>
      <c r="I104" s="12">
        <f t="shared" si="11"/>
        <v>1</v>
      </c>
      <c r="J104" s="37">
        <f>SUMIF(VENTAS!$K$3:$K$1048576,INVENTARIO!G104,VENTAS!$L$3:$L$1048576)</f>
        <v>0</v>
      </c>
      <c r="K104" s="43">
        <f t="shared" si="13"/>
        <v>1</v>
      </c>
      <c r="L104" s="39">
        <f>SUMIF(VENTAS!$K$3:$K$1048576,INVENTARIO!G104,VENTAS!$H$3:$H$1048576)</f>
        <v>0</v>
      </c>
      <c r="M104" s="44">
        <f t="shared" si="12"/>
        <v>0</v>
      </c>
      <c r="N104" s="43">
        <f t="shared" si="14"/>
        <v>0</v>
      </c>
      <c r="O104" s="45" t="str">
        <f t="shared" si="15"/>
        <v/>
      </c>
      <c r="S104" s="46" t="str">
        <f t="shared" si="16"/>
        <v>Impermeable 2PMoradoL</v>
      </c>
      <c r="T104" s="47"/>
      <c r="U104" s="48" t="s">
        <v>190</v>
      </c>
      <c r="V104" s="48" t="s">
        <v>7</v>
      </c>
      <c r="W104" s="48" t="s">
        <v>10</v>
      </c>
      <c r="X104" s="49">
        <v>1</v>
      </c>
      <c r="Y104" s="71">
        <v>96000</v>
      </c>
    </row>
    <row r="105" spans="4:25">
      <c r="D105" s="46"/>
      <c r="E105" s="42"/>
      <c r="F105" s="42" t="str">
        <f t="shared" si="9"/>
        <v>Impermeable 2P</v>
      </c>
      <c r="G105" s="37" t="s">
        <v>256</v>
      </c>
      <c r="H105" s="12" t="str">
        <f t="shared" si="10"/>
        <v>L</v>
      </c>
      <c r="I105" s="12">
        <f t="shared" si="11"/>
        <v>1</v>
      </c>
      <c r="J105" s="37">
        <f>SUMIF(VENTAS!$K$3:$K$1048576,INVENTARIO!G105,VENTAS!$L$3:$L$1048576)</f>
        <v>0</v>
      </c>
      <c r="K105" s="43">
        <f t="shared" si="13"/>
        <v>1</v>
      </c>
      <c r="L105" s="39">
        <f>SUMIF(VENTAS!$K$3:$K$1048576,INVENTARIO!G105,VENTAS!$H$3:$H$1048576)</f>
        <v>0</v>
      </c>
      <c r="M105" s="44">
        <f t="shared" si="12"/>
        <v>0</v>
      </c>
      <c r="N105" s="43">
        <f t="shared" si="14"/>
        <v>0</v>
      </c>
      <c r="O105" s="45" t="str">
        <f t="shared" si="15"/>
        <v/>
      </c>
      <c r="S105" s="46" t="str">
        <f t="shared" si="16"/>
        <v>Impermeable 2PNegroL</v>
      </c>
      <c r="T105" s="47"/>
      <c r="U105" s="48" t="s">
        <v>190</v>
      </c>
      <c r="V105" s="48" t="s">
        <v>7</v>
      </c>
      <c r="W105" s="48" t="s">
        <v>43</v>
      </c>
      <c r="X105" s="49">
        <v>1</v>
      </c>
      <c r="Y105" s="71">
        <v>96000</v>
      </c>
    </row>
    <row r="106" spans="4:25">
      <c r="D106" s="46"/>
      <c r="E106" s="42"/>
      <c r="F106" s="42" t="str">
        <f t="shared" si="9"/>
        <v>Impermeable 2P</v>
      </c>
      <c r="G106" s="37" t="s">
        <v>257</v>
      </c>
      <c r="H106" s="12" t="str">
        <f t="shared" si="10"/>
        <v>L</v>
      </c>
      <c r="I106" s="12">
        <f t="shared" si="11"/>
        <v>2</v>
      </c>
      <c r="J106" s="37">
        <f>SUMIF(VENTAS!$K$3:$K$1048576,INVENTARIO!G106,VENTAS!$L$3:$L$1048576)</f>
        <v>0</v>
      </c>
      <c r="K106" s="43">
        <f t="shared" si="13"/>
        <v>2</v>
      </c>
      <c r="L106" s="39">
        <f>SUMIF(VENTAS!$K$3:$K$1048576,INVENTARIO!G106,VENTAS!$H$3:$H$1048576)</f>
        <v>0</v>
      </c>
      <c r="M106" s="44">
        <f t="shared" si="12"/>
        <v>0</v>
      </c>
      <c r="N106" s="43">
        <f t="shared" si="14"/>
        <v>0</v>
      </c>
      <c r="O106" s="45" t="str">
        <f t="shared" si="15"/>
        <v/>
      </c>
      <c r="S106" s="46" t="str">
        <f t="shared" si="16"/>
        <v>Impermeable 2PRojoL</v>
      </c>
      <c r="T106" s="47"/>
      <c r="U106" s="48" t="s">
        <v>190</v>
      </c>
      <c r="V106" s="48" t="s">
        <v>7</v>
      </c>
      <c r="W106" s="48" t="s">
        <v>20</v>
      </c>
      <c r="X106" s="49">
        <v>2</v>
      </c>
      <c r="Y106" s="71">
        <v>96000</v>
      </c>
    </row>
    <row r="107" spans="4:25">
      <c r="D107" s="46"/>
      <c r="E107" s="42"/>
      <c r="F107" s="42" t="str">
        <f t="shared" si="9"/>
        <v>Impermeable 2P</v>
      </c>
      <c r="G107" s="37" t="s">
        <v>258</v>
      </c>
      <c r="H107" s="12" t="str">
        <f t="shared" si="10"/>
        <v>L</v>
      </c>
      <c r="I107" s="12">
        <f t="shared" si="11"/>
        <v>1</v>
      </c>
      <c r="J107" s="37">
        <f>SUMIF(VENTAS!$K$3:$K$1048576,INVENTARIO!G107,VENTAS!$L$3:$L$1048576)</f>
        <v>0</v>
      </c>
      <c r="K107" s="43">
        <f t="shared" si="13"/>
        <v>1</v>
      </c>
      <c r="L107" s="39">
        <f>SUMIF(VENTAS!$K$3:$K$1048576,INVENTARIO!G107,VENTAS!$H$3:$H$1048576)</f>
        <v>0</v>
      </c>
      <c r="M107" s="44">
        <f t="shared" si="12"/>
        <v>0</v>
      </c>
      <c r="N107" s="43">
        <f t="shared" si="14"/>
        <v>0</v>
      </c>
      <c r="O107" s="45" t="str">
        <f t="shared" si="15"/>
        <v/>
      </c>
      <c r="S107" s="46" t="str">
        <f t="shared" si="16"/>
        <v>Impermeable 2PVerde LimónL</v>
      </c>
      <c r="T107" s="47"/>
      <c r="U107" s="48" t="s">
        <v>190</v>
      </c>
      <c r="V107" s="48" t="s">
        <v>7</v>
      </c>
      <c r="W107" s="48" t="s">
        <v>25</v>
      </c>
      <c r="X107" s="49">
        <v>1</v>
      </c>
      <c r="Y107" s="71">
        <v>96000</v>
      </c>
    </row>
    <row r="108" spans="4:25">
      <c r="D108" s="46"/>
      <c r="E108" s="42"/>
      <c r="F108" s="42" t="str">
        <f t="shared" si="9"/>
        <v>Impermeable 2P</v>
      </c>
      <c r="G108" s="37" t="s">
        <v>259</v>
      </c>
      <c r="H108" s="12" t="str">
        <f t="shared" si="10"/>
        <v>L</v>
      </c>
      <c r="I108" s="12">
        <f t="shared" si="11"/>
        <v>1</v>
      </c>
      <c r="J108" s="37">
        <f>SUMIF(VENTAS!$K$3:$K$1048576,INVENTARIO!G108,VENTAS!$L$3:$L$1048576)</f>
        <v>0</v>
      </c>
      <c r="K108" s="43">
        <f t="shared" si="13"/>
        <v>1</v>
      </c>
      <c r="L108" s="39">
        <f>SUMIF(VENTAS!$K$3:$K$1048576,INVENTARIO!G108,VENTAS!$H$3:$H$1048576)</f>
        <v>0</v>
      </c>
      <c r="M108" s="44">
        <f t="shared" si="12"/>
        <v>0</v>
      </c>
      <c r="N108" s="43">
        <f t="shared" si="14"/>
        <v>0</v>
      </c>
      <c r="O108" s="45" t="str">
        <f t="shared" si="15"/>
        <v/>
      </c>
      <c r="S108" s="46" t="str">
        <f t="shared" si="16"/>
        <v>Impermeable 2PVerde MilitarL</v>
      </c>
      <c r="T108" s="47"/>
      <c r="U108" s="47" t="s">
        <v>190</v>
      </c>
      <c r="V108" s="48" t="s">
        <v>7</v>
      </c>
      <c r="W108" s="48" t="s">
        <v>27</v>
      </c>
      <c r="X108" s="49">
        <v>1</v>
      </c>
      <c r="Y108" s="71">
        <v>96000</v>
      </c>
    </row>
    <row r="109" spans="4:25">
      <c r="D109" s="46"/>
      <c r="E109" s="42"/>
      <c r="F109" s="42" t="str">
        <f t="shared" si="9"/>
        <v>Impermeable 2P</v>
      </c>
      <c r="G109" s="37" t="s">
        <v>260</v>
      </c>
      <c r="H109" s="12" t="str">
        <f t="shared" si="10"/>
        <v>M</v>
      </c>
      <c r="I109" s="12">
        <f t="shared" si="11"/>
        <v>2</v>
      </c>
      <c r="J109" s="37">
        <f>SUMIF(VENTAS!$K$3:$K$1048576,INVENTARIO!G109,VENTAS!$L$3:$L$1048576)</f>
        <v>0</v>
      </c>
      <c r="K109" s="43">
        <f t="shared" si="13"/>
        <v>2</v>
      </c>
      <c r="L109" s="39">
        <f>SUMIF(VENTAS!$K$3:$K$1048576,INVENTARIO!G109,VENTAS!$H$3:$H$1048576)</f>
        <v>0</v>
      </c>
      <c r="M109" s="44">
        <f t="shared" si="12"/>
        <v>0</v>
      </c>
      <c r="N109" s="43">
        <f t="shared" si="14"/>
        <v>0</v>
      </c>
      <c r="O109" s="45" t="str">
        <f t="shared" si="15"/>
        <v/>
      </c>
      <c r="S109" s="46" t="str">
        <f t="shared" si="16"/>
        <v>Impermeable 2PAzuLAguaM</v>
      </c>
      <c r="T109" s="47"/>
      <c r="U109" s="50" t="s">
        <v>190</v>
      </c>
      <c r="V109" s="48" t="s">
        <v>12</v>
      </c>
      <c r="W109" s="48" t="s">
        <v>170</v>
      </c>
      <c r="X109" s="49">
        <v>2</v>
      </c>
      <c r="Y109" s="71">
        <v>86000</v>
      </c>
    </row>
    <row r="110" spans="4:25">
      <c r="D110" s="46"/>
      <c r="E110" s="42"/>
      <c r="F110" s="42" t="str">
        <f t="shared" si="9"/>
        <v>Impermeable 2P</v>
      </c>
      <c r="G110" s="37" t="s">
        <v>261</v>
      </c>
      <c r="H110" s="12" t="str">
        <f t="shared" si="10"/>
        <v>M</v>
      </c>
      <c r="I110" s="12">
        <f t="shared" si="11"/>
        <v>1</v>
      </c>
      <c r="J110" s="37">
        <f>SUMIF(VENTAS!$K$3:$K$1048576,INVENTARIO!G110,VENTAS!$L$3:$L$1048576)</f>
        <v>0</v>
      </c>
      <c r="K110" s="43">
        <f t="shared" si="13"/>
        <v>1</v>
      </c>
      <c r="L110" s="39">
        <f>SUMIF(VENTAS!$K$3:$K$1048576,INVENTARIO!G110,VENTAS!$H$3:$H$1048576)</f>
        <v>0</v>
      </c>
      <c r="M110" s="44">
        <f t="shared" si="12"/>
        <v>0</v>
      </c>
      <c r="N110" s="43">
        <f t="shared" si="14"/>
        <v>0</v>
      </c>
      <c r="O110" s="45" t="str">
        <f t="shared" si="15"/>
        <v/>
      </c>
      <c r="S110" s="46" t="str">
        <f t="shared" si="16"/>
        <v>Impermeable 2PAzuLReyM</v>
      </c>
      <c r="T110" s="47"/>
      <c r="U110" s="50" t="s">
        <v>190</v>
      </c>
      <c r="V110" s="48" t="s">
        <v>12</v>
      </c>
      <c r="W110" s="48" t="s">
        <v>155</v>
      </c>
      <c r="X110" s="49">
        <v>1</v>
      </c>
      <c r="Y110" s="71">
        <v>86000</v>
      </c>
    </row>
    <row r="111" spans="4:25">
      <c r="D111" s="46"/>
      <c r="E111" s="42"/>
      <c r="F111" s="42" t="str">
        <f t="shared" si="9"/>
        <v>Impermeable 2P</v>
      </c>
      <c r="G111" s="37" t="s">
        <v>262</v>
      </c>
      <c r="H111" s="12" t="str">
        <f t="shared" si="10"/>
        <v>M</v>
      </c>
      <c r="I111" s="12">
        <f t="shared" si="11"/>
        <v>1</v>
      </c>
      <c r="J111" s="37">
        <f>SUMIF(VENTAS!$K$3:$K$1048576,INVENTARIO!G111,VENTAS!$L$3:$L$1048576)</f>
        <v>0</v>
      </c>
      <c r="K111" s="43">
        <f t="shared" si="13"/>
        <v>1</v>
      </c>
      <c r="L111" s="39">
        <f>SUMIF(VENTAS!$K$3:$K$1048576,INVENTARIO!G111,VENTAS!$H$3:$H$1048576)</f>
        <v>0</v>
      </c>
      <c r="M111" s="44">
        <f t="shared" si="12"/>
        <v>0</v>
      </c>
      <c r="N111" s="43">
        <f t="shared" si="14"/>
        <v>0</v>
      </c>
      <c r="O111" s="45" t="str">
        <f t="shared" si="15"/>
        <v/>
      </c>
      <c r="S111" s="46" t="str">
        <f t="shared" si="16"/>
        <v>Impermeable 2PNegroM</v>
      </c>
      <c r="T111" s="47"/>
      <c r="U111" s="50" t="s">
        <v>190</v>
      </c>
      <c r="V111" s="48" t="s">
        <v>12</v>
      </c>
      <c r="W111" s="48" t="s">
        <v>43</v>
      </c>
      <c r="X111" s="49">
        <v>1</v>
      </c>
      <c r="Y111" s="71">
        <v>86000</v>
      </c>
    </row>
    <row r="112" spans="4:25">
      <c r="D112" s="46"/>
      <c r="E112" s="42"/>
      <c r="F112" s="42" t="str">
        <f t="shared" si="9"/>
        <v>Impermeable 2P</v>
      </c>
      <c r="G112" s="37" t="s">
        <v>263</v>
      </c>
      <c r="H112" s="12" t="str">
        <f t="shared" si="10"/>
        <v>M</v>
      </c>
      <c r="I112" s="12">
        <f t="shared" si="11"/>
        <v>1</v>
      </c>
      <c r="J112" s="37">
        <f>SUMIF(VENTAS!$K$3:$K$1048576,INVENTARIO!G112,VENTAS!$L$3:$L$1048576)</f>
        <v>0</v>
      </c>
      <c r="K112" s="43">
        <f t="shared" si="13"/>
        <v>1</v>
      </c>
      <c r="L112" s="39">
        <f>SUMIF(VENTAS!$K$3:$K$1048576,INVENTARIO!G112,VENTAS!$H$3:$H$1048576)</f>
        <v>0</v>
      </c>
      <c r="M112" s="44">
        <f t="shared" si="12"/>
        <v>0</v>
      </c>
      <c r="N112" s="43">
        <f t="shared" si="14"/>
        <v>0</v>
      </c>
      <c r="O112" s="45" t="str">
        <f t="shared" si="15"/>
        <v/>
      </c>
      <c r="S112" s="46" t="str">
        <f t="shared" si="16"/>
        <v>Impermeable 2PRojoM</v>
      </c>
      <c r="T112" s="47"/>
      <c r="U112" s="50" t="s">
        <v>190</v>
      </c>
      <c r="V112" s="48" t="s">
        <v>12</v>
      </c>
      <c r="W112" s="48" t="s">
        <v>20</v>
      </c>
      <c r="X112" s="49">
        <v>1</v>
      </c>
      <c r="Y112" s="71">
        <v>86000</v>
      </c>
    </row>
    <row r="113" spans="4:25">
      <c r="D113" s="46"/>
      <c r="E113" s="42"/>
      <c r="F113" s="42" t="str">
        <f t="shared" si="9"/>
        <v>Impermeable 2P</v>
      </c>
      <c r="G113" s="37" t="s">
        <v>264</v>
      </c>
      <c r="H113" s="12" t="str">
        <f t="shared" si="10"/>
        <v>M</v>
      </c>
      <c r="I113" s="12">
        <f t="shared" si="11"/>
        <v>2</v>
      </c>
      <c r="J113" s="37">
        <f>SUMIF(VENTAS!$K$3:$K$1048576,INVENTARIO!G113,VENTAS!$L$3:$L$1048576)</f>
        <v>0</v>
      </c>
      <c r="K113" s="43">
        <f t="shared" si="13"/>
        <v>2</v>
      </c>
      <c r="L113" s="39">
        <f>SUMIF(VENTAS!$K$3:$K$1048576,INVENTARIO!G113,VENTAS!$H$3:$H$1048576)</f>
        <v>0</v>
      </c>
      <c r="M113" s="44">
        <f t="shared" si="12"/>
        <v>0</v>
      </c>
      <c r="N113" s="43">
        <f t="shared" si="14"/>
        <v>0</v>
      </c>
      <c r="O113" s="45" t="str">
        <f t="shared" si="15"/>
        <v/>
      </c>
      <c r="S113" s="46" t="str">
        <f t="shared" si="16"/>
        <v>Impermeable 2PRoSadoM</v>
      </c>
      <c r="T113" s="47"/>
      <c r="U113" s="50" t="s">
        <v>190</v>
      </c>
      <c r="V113" s="48" t="s">
        <v>12</v>
      </c>
      <c r="W113" s="48" t="s">
        <v>171</v>
      </c>
      <c r="X113" s="49">
        <v>2</v>
      </c>
      <c r="Y113" s="71">
        <v>86000</v>
      </c>
    </row>
    <row r="114" spans="4:25">
      <c r="D114" s="46"/>
      <c r="E114" s="42"/>
      <c r="F114" s="42" t="str">
        <f t="shared" si="9"/>
        <v>Impermeable 2P</v>
      </c>
      <c r="G114" s="37" t="s">
        <v>265</v>
      </c>
      <c r="H114" s="12" t="str">
        <f t="shared" si="10"/>
        <v>M</v>
      </c>
      <c r="I114" s="12">
        <f t="shared" si="11"/>
        <v>1</v>
      </c>
      <c r="J114" s="37">
        <f>SUMIF(VENTAS!$K$3:$K$1048576,INVENTARIO!G114,VENTAS!$L$3:$L$1048576)</f>
        <v>0</v>
      </c>
      <c r="K114" s="43">
        <f t="shared" si="13"/>
        <v>1</v>
      </c>
      <c r="L114" s="39">
        <f>SUMIF(VENTAS!$K$3:$K$1048576,INVENTARIO!G114,VENTAS!$H$3:$H$1048576)</f>
        <v>0</v>
      </c>
      <c r="M114" s="44">
        <f t="shared" si="12"/>
        <v>0</v>
      </c>
      <c r="N114" s="43">
        <f t="shared" si="14"/>
        <v>0</v>
      </c>
      <c r="O114" s="45" t="str">
        <f t="shared" si="15"/>
        <v/>
      </c>
      <c r="S114" s="46" t="str">
        <f t="shared" si="16"/>
        <v>Impermeable 2PVerde LimónM</v>
      </c>
      <c r="T114" s="47"/>
      <c r="U114" s="50" t="s">
        <v>190</v>
      </c>
      <c r="V114" s="48" t="s">
        <v>12</v>
      </c>
      <c r="W114" s="48" t="s">
        <v>25</v>
      </c>
      <c r="X114" s="49">
        <v>1</v>
      </c>
      <c r="Y114" s="71">
        <v>86000</v>
      </c>
    </row>
    <row r="115" spans="4:25">
      <c r="D115" s="46"/>
      <c r="E115" s="42"/>
      <c r="F115" s="42" t="str">
        <f t="shared" si="9"/>
        <v>Impermeable 2P</v>
      </c>
      <c r="G115" s="37" t="s">
        <v>266</v>
      </c>
      <c r="H115" s="12" t="str">
        <f t="shared" si="10"/>
        <v>S</v>
      </c>
      <c r="I115" s="12">
        <f t="shared" si="11"/>
        <v>1</v>
      </c>
      <c r="J115" s="37">
        <f>SUMIF(VENTAS!$K$3:$K$1048576,INVENTARIO!G115,VENTAS!$L$3:$L$1048576)</f>
        <v>0</v>
      </c>
      <c r="K115" s="43">
        <f t="shared" si="13"/>
        <v>1</v>
      </c>
      <c r="L115" s="39">
        <f>SUMIF(VENTAS!$K$3:$K$1048576,INVENTARIO!G115,VENTAS!$H$3:$H$1048576)</f>
        <v>0</v>
      </c>
      <c r="M115" s="44">
        <f t="shared" si="12"/>
        <v>0</v>
      </c>
      <c r="N115" s="43">
        <f t="shared" si="14"/>
        <v>0</v>
      </c>
      <c r="O115" s="45" t="str">
        <f t="shared" si="15"/>
        <v/>
      </c>
      <c r="S115" s="46" t="str">
        <f t="shared" si="16"/>
        <v>Impermeable 2PAzuLAguaS</v>
      </c>
      <c r="T115" s="47"/>
      <c r="U115" s="50" t="s">
        <v>190</v>
      </c>
      <c r="V115" s="48" t="s">
        <v>11</v>
      </c>
      <c r="W115" s="48" t="s">
        <v>170</v>
      </c>
      <c r="X115" s="49">
        <v>1</v>
      </c>
      <c r="Y115" s="71">
        <v>83000</v>
      </c>
    </row>
    <row r="116" spans="4:25">
      <c r="D116" s="46"/>
      <c r="E116" s="42"/>
      <c r="F116" s="42" t="str">
        <f t="shared" si="9"/>
        <v>Impermeable 2P</v>
      </c>
      <c r="G116" s="37" t="s">
        <v>267</v>
      </c>
      <c r="H116" s="12" t="str">
        <f t="shared" si="10"/>
        <v>S</v>
      </c>
      <c r="I116" s="12">
        <f t="shared" si="11"/>
        <v>1</v>
      </c>
      <c r="J116" s="37">
        <f>SUMIF(VENTAS!$K$3:$K$1048576,INVENTARIO!G116,VENTAS!$L$3:$L$1048576)</f>
        <v>0</v>
      </c>
      <c r="K116" s="43">
        <f t="shared" si="13"/>
        <v>1</v>
      </c>
      <c r="L116" s="39">
        <f>SUMIF(VENTAS!$K$3:$K$1048576,INVENTARIO!G116,VENTAS!$H$3:$H$1048576)</f>
        <v>0</v>
      </c>
      <c r="M116" s="44">
        <f t="shared" si="12"/>
        <v>0</v>
      </c>
      <c r="N116" s="43">
        <f t="shared" si="14"/>
        <v>0</v>
      </c>
      <c r="O116" s="45" t="str">
        <f t="shared" si="15"/>
        <v/>
      </c>
      <c r="S116" s="46" t="str">
        <f t="shared" si="16"/>
        <v>Impermeable 2PAzuLReyS</v>
      </c>
      <c r="T116" s="47"/>
      <c r="U116" s="50" t="s">
        <v>190</v>
      </c>
      <c r="V116" s="48" t="s">
        <v>11</v>
      </c>
      <c r="W116" s="48" t="s">
        <v>155</v>
      </c>
      <c r="X116" s="49">
        <v>1</v>
      </c>
      <c r="Y116" s="71">
        <v>83000</v>
      </c>
    </row>
    <row r="117" spans="4:25">
      <c r="D117" s="46"/>
      <c r="E117" s="42"/>
      <c r="F117" s="42" t="str">
        <f t="shared" si="9"/>
        <v>Impermeable 2P</v>
      </c>
      <c r="G117" s="37" t="s">
        <v>268</v>
      </c>
      <c r="H117" s="12" t="str">
        <f t="shared" si="10"/>
        <v>S</v>
      </c>
      <c r="I117" s="12">
        <f t="shared" si="11"/>
        <v>2</v>
      </c>
      <c r="J117" s="37">
        <f>SUMIF(VENTAS!$K$3:$K$1048576,INVENTARIO!G117,VENTAS!$L$3:$L$1048576)</f>
        <v>0</v>
      </c>
      <c r="K117" s="43">
        <f t="shared" si="13"/>
        <v>2</v>
      </c>
      <c r="L117" s="39">
        <f>SUMIF(VENTAS!$K$3:$K$1048576,INVENTARIO!G117,VENTAS!$H$3:$H$1048576)</f>
        <v>0</v>
      </c>
      <c r="M117" s="44">
        <f t="shared" si="12"/>
        <v>0</v>
      </c>
      <c r="N117" s="43">
        <f t="shared" si="14"/>
        <v>0</v>
      </c>
      <c r="O117" s="45" t="str">
        <f t="shared" si="15"/>
        <v/>
      </c>
      <c r="S117" s="46" t="str">
        <f t="shared" si="16"/>
        <v>Impermeable 2PMoradoS</v>
      </c>
      <c r="T117" s="47"/>
      <c r="U117" s="50" t="s">
        <v>190</v>
      </c>
      <c r="V117" s="48" t="s">
        <v>11</v>
      </c>
      <c r="W117" s="48" t="s">
        <v>10</v>
      </c>
      <c r="X117" s="49">
        <v>2</v>
      </c>
      <c r="Y117" s="71">
        <v>82900</v>
      </c>
    </row>
    <row r="118" spans="4:25">
      <c r="D118" s="46"/>
      <c r="E118" s="42"/>
      <c r="F118" s="42" t="str">
        <f t="shared" si="9"/>
        <v>Impermeable 2P</v>
      </c>
      <c r="G118" s="37" t="s">
        <v>269</v>
      </c>
      <c r="H118" s="12" t="str">
        <f t="shared" si="10"/>
        <v>S</v>
      </c>
      <c r="I118" s="12">
        <f t="shared" si="11"/>
        <v>1</v>
      </c>
      <c r="J118" s="37">
        <f>SUMIF(VENTAS!$K$3:$K$1048576,INVENTARIO!G118,VENTAS!$L$3:$L$1048576)</f>
        <v>0</v>
      </c>
      <c r="K118" s="43">
        <f t="shared" si="13"/>
        <v>1</v>
      </c>
      <c r="L118" s="39">
        <f>SUMIF(VENTAS!$K$3:$K$1048576,INVENTARIO!G118,VENTAS!$H$3:$H$1048576)</f>
        <v>0</v>
      </c>
      <c r="M118" s="44">
        <f t="shared" si="12"/>
        <v>0</v>
      </c>
      <c r="N118" s="43">
        <f t="shared" si="14"/>
        <v>0</v>
      </c>
      <c r="O118" s="45" t="str">
        <f t="shared" si="15"/>
        <v/>
      </c>
      <c r="S118" s="46" t="str">
        <f t="shared" si="16"/>
        <v>Impermeable 2PRojoS</v>
      </c>
      <c r="T118" s="47"/>
      <c r="U118" s="50" t="s">
        <v>190</v>
      </c>
      <c r="V118" s="48" t="s">
        <v>11</v>
      </c>
      <c r="W118" s="48" t="s">
        <v>20</v>
      </c>
      <c r="X118" s="49">
        <v>1</v>
      </c>
      <c r="Y118" s="71">
        <v>83000</v>
      </c>
    </row>
    <row r="119" spans="4:25">
      <c r="D119" s="46"/>
      <c r="E119" s="42"/>
      <c r="F119" s="42" t="str">
        <f t="shared" si="9"/>
        <v>Impermeable 2P</v>
      </c>
      <c r="G119" s="37" t="s">
        <v>270</v>
      </c>
      <c r="H119" s="12" t="str">
        <f t="shared" si="10"/>
        <v>S</v>
      </c>
      <c r="I119" s="12">
        <f t="shared" si="11"/>
        <v>1</v>
      </c>
      <c r="J119" s="37">
        <f>SUMIF(VENTAS!$K$3:$K$1048576,INVENTARIO!G119,VENTAS!$L$3:$L$1048576)</f>
        <v>0</v>
      </c>
      <c r="K119" s="43">
        <f t="shared" si="13"/>
        <v>1</v>
      </c>
      <c r="L119" s="39">
        <f>SUMIF(VENTAS!$K$3:$K$1048576,INVENTARIO!G119,VENTAS!$H$3:$H$1048576)</f>
        <v>0</v>
      </c>
      <c r="M119" s="44">
        <f t="shared" si="12"/>
        <v>0</v>
      </c>
      <c r="N119" s="43">
        <f t="shared" si="14"/>
        <v>0</v>
      </c>
      <c r="O119" s="45" t="str">
        <f t="shared" si="15"/>
        <v/>
      </c>
      <c r="S119" s="46" t="str">
        <f t="shared" si="16"/>
        <v>Impermeable 2PRoSadoS</v>
      </c>
      <c r="T119" s="47"/>
      <c r="U119" s="50" t="s">
        <v>190</v>
      </c>
      <c r="V119" s="48" t="s">
        <v>11</v>
      </c>
      <c r="W119" s="48" t="s">
        <v>171</v>
      </c>
      <c r="X119" s="49">
        <v>1</v>
      </c>
      <c r="Y119" s="71">
        <v>83000</v>
      </c>
    </row>
    <row r="120" spans="4:25">
      <c r="D120" s="46"/>
      <c r="E120" s="42"/>
      <c r="F120" s="42" t="str">
        <f t="shared" si="9"/>
        <v>Impermeable 2P</v>
      </c>
      <c r="G120" s="37" t="s">
        <v>271</v>
      </c>
      <c r="H120" s="12" t="str">
        <f t="shared" si="10"/>
        <v>XL</v>
      </c>
      <c r="I120" s="12">
        <f t="shared" si="11"/>
        <v>2</v>
      </c>
      <c r="J120" s="37">
        <f>SUMIF(VENTAS!$K$3:$K$1048576,INVENTARIO!G120,VENTAS!$L$3:$L$1048576)</f>
        <v>0</v>
      </c>
      <c r="K120" s="43">
        <f t="shared" si="13"/>
        <v>2</v>
      </c>
      <c r="L120" s="39">
        <f>SUMIF(VENTAS!$K$3:$K$1048576,INVENTARIO!G120,VENTAS!$H$3:$H$1048576)</f>
        <v>0</v>
      </c>
      <c r="M120" s="44">
        <f t="shared" si="12"/>
        <v>0</v>
      </c>
      <c r="N120" s="43">
        <f t="shared" si="14"/>
        <v>0</v>
      </c>
      <c r="O120" s="45" t="str">
        <f t="shared" si="15"/>
        <v/>
      </c>
      <c r="S120" s="46" t="str">
        <f t="shared" si="16"/>
        <v>Impermeable 2PAzuLReyXL</v>
      </c>
      <c r="T120" s="47"/>
      <c r="U120" s="50" t="s">
        <v>190</v>
      </c>
      <c r="V120" s="48" t="s">
        <v>16</v>
      </c>
      <c r="W120" s="48" t="s">
        <v>155</v>
      </c>
      <c r="X120" s="49">
        <v>2</v>
      </c>
      <c r="Y120" s="71">
        <v>96000</v>
      </c>
    </row>
    <row r="121" spans="4:25">
      <c r="D121" s="46"/>
      <c r="E121" s="42"/>
      <c r="F121" s="42" t="str">
        <f t="shared" si="9"/>
        <v>Impermeable 2P</v>
      </c>
      <c r="G121" s="37" t="s">
        <v>272</v>
      </c>
      <c r="H121" s="12" t="str">
        <f t="shared" si="10"/>
        <v>XL</v>
      </c>
      <c r="I121" s="12">
        <f t="shared" si="11"/>
        <v>2</v>
      </c>
      <c r="J121" s="37">
        <f>SUMIF(VENTAS!$K$3:$K$1048576,INVENTARIO!G121,VENTAS!$L$3:$L$1048576)</f>
        <v>0</v>
      </c>
      <c r="K121" s="43">
        <f t="shared" si="13"/>
        <v>2</v>
      </c>
      <c r="L121" s="39">
        <f>SUMIF(VENTAS!$K$3:$K$1048576,INVENTARIO!G121,VENTAS!$H$3:$H$1048576)</f>
        <v>0</v>
      </c>
      <c r="M121" s="44">
        <f t="shared" si="12"/>
        <v>0</v>
      </c>
      <c r="N121" s="43">
        <f t="shared" si="14"/>
        <v>0</v>
      </c>
      <c r="O121" s="45" t="str">
        <f t="shared" si="15"/>
        <v/>
      </c>
      <c r="S121" s="46" t="str">
        <f t="shared" si="16"/>
        <v>Impermeable 2PMoradoXL</v>
      </c>
      <c r="T121" s="47"/>
      <c r="U121" s="50" t="s">
        <v>190</v>
      </c>
      <c r="V121" s="48" t="s">
        <v>16</v>
      </c>
      <c r="W121" s="48" t="s">
        <v>10</v>
      </c>
      <c r="X121" s="49">
        <v>2</v>
      </c>
      <c r="Y121" s="71">
        <v>96000</v>
      </c>
    </row>
    <row r="122" spans="4:25">
      <c r="D122" s="46"/>
      <c r="E122" s="42"/>
      <c r="F122" s="42" t="str">
        <f t="shared" si="9"/>
        <v>Impermeable 2P</v>
      </c>
      <c r="G122" s="37" t="s">
        <v>273</v>
      </c>
      <c r="H122" s="12" t="str">
        <f t="shared" si="10"/>
        <v>XL</v>
      </c>
      <c r="I122" s="12">
        <f t="shared" si="11"/>
        <v>1</v>
      </c>
      <c r="J122" s="37">
        <f>SUMIF(VENTAS!$K$3:$K$1048576,INVENTARIO!G122,VENTAS!$L$3:$L$1048576)</f>
        <v>0</v>
      </c>
      <c r="K122" s="43">
        <f t="shared" si="13"/>
        <v>1</v>
      </c>
      <c r="L122" s="39">
        <f>SUMIF(VENTAS!$K$3:$K$1048576,INVENTARIO!G122,VENTAS!$H$3:$H$1048576)</f>
        <v>0</v>
      </c>
      <c r="M122" s="44">
        <f t="shared" si="12"/>
        <v>0</v>
      </c>
      <c r="N122" s="43">
        <f t="shared" si="14"/>
        <v>0</v>
      </c>
      <c r="O122" s="45" t="str">
        <f t="shared" si="15"/>
        <v/>
      </c>
      <c r="S122" s="46" t="str">
        <f t="shared" si="16"/>
        <v>Impermeable 2PNegroXL</v>
      </c>
      <c r="T122" s="47"/>
      <c r="U122" s="50" t="s">
        <v>190</v>
      </c>
      <c r="V122" s="48" t="s">
        <v>16</v>
      </c>
      <c r="W122" s="48" t="s">
        <v>43</v>
      </c>
      <c r="X122" s="49">
        <v>1</v>
      </c>
      <c r="Y122" s="71">
        <v>96000</v>
      </c>
    </row>
    <row r="123" spans="4:25">
      <c r="D123" s="46"/>
      <c r="E123" s="42"/>
      <c r="F123" s="42" t="str">
        <f t="shared" si="9"/>
        <v>Impermeable 2P</v>
      </c>
      <c r="G123" s="37" t="s">
        <v>274</v>
      </c>
      <c r="H123" s="12" t="str">
        <f t="shared" si="10"/>
        <v>XL</v>
      </c>
      <c r="I123" s="12">
        <f t="shared" si="11"/>
        <v>2</v>
      </c>
      <c r="J123" s="37">
        <f>SUMIF(VENTAS!$K$3:$K$1048576,INVENTARIO!G123,VENTAS!$L$3:$L$1048576)</f>
        <v>0</v>
      </c>
      <c r="K123" s="43">
        <f t="shared" si="13"/>
        <v>2</v>
      </c>
      <c r="L123" s="39">
        <f>SUMIF(VENTAS!$K$3:$K$1048576,INVENTARIO!G123,VENTAS!$H$3:$H$1048576)</f>
        <v>0</v>
      </c>
      <c r="M123" s="44">
        <f t="shared" si="12"/>
        <v>0</v>
      </c>
      <c r="N123" s="43">
        <f t="shared" si="14"/>
        <v>0</v>
      </c>
      <c r="O123" s="45" t="str">
        <f t="shared" si="15"/>
        <v/>
      </c>
      <c r="S123" s="46" t="str">
        <f t="shared" si="16"/>
        <v>Impermeable 2PRoSadoXL</v>
      </c>
      <c r="T123" s="47"/>
      <c r="U123" s="50" t="s">
        <v>190</v>
      </c>
      <c r="V123" s="48" t="s">
        <v>16</v>
      </c>
      <c r="W123" s="48" t="s">
        <v>171</v>
      </c>
      <c r="X123" s="49">
        <v>2</v>
      </c>
      <c r="Y123" s="71">
        <v>96000</v>
      </c>
    </row>
    <row r="124" spans="4:25">
      <c r="D124" s="46"/>
      <c r="E124" s="42"/>
      <c r="F124" s="42" t="str">
        <f t="shared" si="9"/>
        <v>Impermeable 2P</v>
      </c>
      <c r="G124" s="37" t="s">
        <v>275</v>
      </c>
      <c r="H124" s="12" t="str">
        <f t="shared" si="10"/>
        <v>XL</v>
      </c>
      <c r="I124" s="12">
        <f t="shared" si="11"/>
        <v>1</v>
      </c>
      <c r="J124" s="37">
        <f>SUMIF(VENTAS!$K$3:$K$1048576,INVENTARIO!G124,VENTAS!$L$3:$L$1048576)</f>
        <v>0</v>
      </c>
      <c r="K124" s="43">
        <f t="shared" si="13"/>
        <v>1</v>
      </c>
      <c r="L124" s="39">
        <f>SUMIF(VENTAS!$K$3:$K$1048576,INVENTARIO!G124,VENTAS!$H$3:$H$1048576)</f>
        <v>0</v>
      </c>
      <c r="M124" s="44">
        <f t="shared" si="12"/>
        <v>0</v>
      </c>
      <c r="N124" s="43">
        <f t="shared" si="14"/>
        <v>0</v>
      </c>
      <c r="O124" s="45" t="str">
        <f t="shared" si="15"/>
        <v/>
      </c>
      <c r="S124" s="46" t="str">
        <f t="shared" si="16"/>
        <v>Impermeable 2PVerde MilitarXL</v>
      </c>
      <c r="T124" s="47"/>
      <c r="U124" s="50" t="s">
        <v>190</v>
      </c>
      <c r="V124" s="48" t="s">
        <v>16</v>
      </c>
      <c r="W124" s="48" t="s">
        <v>27</v>
      </c>
      <c r="X124" s="49">
        <v>1</v>
      </c>
      <c r="Y124" s="71">
        <v>96000</v>
      </c>
    </row>
    <row r="125" spans="4:25">
      <c r="D125" s="46"/>
      <c r="E125" s="42"/>
      <c r="F125" s="42" t="str">
        <f t="shared" si="9"/>
        <v>Impermeable 2P</v>
      </c>
      <c r="G125" s="37" t="s">
        <v>276</v>
      </c>
      <c r="H125" s="12" t="str">
        <f t="shared" si="10"/>
        <v>XS</v>
      </c>
      <c r="I125" s="12">
        <f t="shared" si="11"/>
        <v>1</v>
      </c>
      <c r="J125" s="37">
        <f>SUMIF(VENTAS!$K$3:$K$1048576,INVENTARIO!G125,VENTAS!$L$3:$L$1048576)</f>
        <v>0</v>
      </c>
      <c r="K125" s="43">
        <f t="shared" si="13"/>
        <v>1</v>
      </c>
      <c r="L125" s="39">
        <f>SUMIF(VENTAS!$K$3:$K$1048576,INVENTARIO!G125,VENTAS!$H$3:$H$1048576)</f>
        <v>0</v>
      </c>
      <c r="M125" s="44">
        <f t="shared" si="12"/>
        <v>0</v>
      </c>
      <c r="N125" s="43">
        <f t="shared" si="14"/>
        <v>0</v>
      </c>
      <c r="O125" s="45" t="str">
        <f t="shared" si="15"/>
        <v/>
      </c>
      <c r="S125" s="46" t="str">
        <f t="shared" si="16"/>
        <v>Impermeable 2PAzuLAguaXS</v>
      </c>
      <c r="T125" s="47"/>
      <c r="U125" s="50" t="s">
        <v>190</v>
      </c>
      <c r="V125" s="48" t="s">
        <v>15</v>
      </c>
      <c r="W125" s="48" t="s">
        <v>170</v>
      </c>
      <c r="X125" s="49">
        <v>1</v>
      </c>
      <c r="Y125" s="71">
        <v>80000</v>
      </c>
    </row>
    <row r="126" spans="4:25">
      <c r="D126" s="46"/>
      <c r="E126" s="42"/>
      <c r="F126" s="42" t="str">
        <f t="shared" si="9"/>
        <v>Impermeable 2P</v>
      </c>
      <c r="G126" s="37" t="s">
        <v>277</v>
      </c>
      <c r="H126" s="12" t="str">
        <f t="shared" si="10"/>
        <v>XS</v>
      </c>
      <c r="I126" s="12">
        <f t="shared" si="11"/>
        <v>2</v>
      </c>
      <c r="J126" s="37">
        <f>SUMIF(VENTAS!$K$3:$K$1048576,INVENTARIO!G126,VENTAS!$L$3:$L$1048576)</f>
        <v>0</v>
      </c>
      <c r="K126" s="43">
        <f t="shared" si="13"/>
        <v>2</v>
      </c>
      <c r="L126" s="39">
        <f>SUMIF(VENTAS!$K$3:$K$1048576,INVENTARIO!G126,VENTAS!$H$3:$H$1048576)</f>
        <v>0</v>
      </c>
      <c r="M126" s="44">
        <f t="shared" si="12"/>
        <v>0</v>
      </c>
      <c r="N126" s="43">
        <f t="shared" si="14"/>
        <v>0</v>
      </c>
      <c r="O126" s="45" t="str">
        <f t="shared" si="15"/>
        <v/>
      </c>
      <c r="S126" s="46" t="str">
        <f t="shared" si="16"/>
        <v>Impermeable 2PMoradoXS</v>
      </c>
      <c r="T126" s="47"/>
      <c r="U126" s="50" t="s">
        <v>190</v>
      </c>
      <c r="V126" s="48" t="s">
        <v>15</v>
      </c>
      <c r="W126" s="48" t="s">
        <v>10</v>
      </c>
      <c r="X126" s="49">
        <v>2</v>
      </c>
      <c r="Y126" s="71">
        <v>80000</v>
      </c>
    </row>
    <row r="127" spans="4:25">
      <c r="D127" s="46"/>
      <c r="E127" s="42"/>
      <c r="F127" s="42" t="str">
        <f t="shared" si="9"/>
        <v>Impermeable 2P</v>
      </c>
      <c r="G127" s="37" t="s">
        <v>278</v>
      </c>
      <c r="H127" s="12" t="str">
        <f t="shared" si="10"/>
        <v>XS</v>
      </c>
      <c r="I127" s="12">
        <f t="shared" si="11"/>
        <v>1</v>
      </c>
      <c r="J127" s="37">
        <f>SUMIF(VENTAS!$K$3:$K$1048576,INVENTARIO!G127,VENTAS!$L$3:$L$1048576)</f>
        <v>0</v>
      </c>
      <c r="K127" s="43">
        <f t="shared" si="13"/>
        <v>1</v>
      </c>
      <c r="L127" s="39">
        <f>SUMIF(VENTAS!$K$3:$K$1048576,INVENTARIO!G127,VENTAS!$H$3:$H$1048576)</f>
        <v>0</v>
      </c>
      <c r="M127" s="44">
        <f t="shared" si="12"/>
        <v>0</v>
      </c>
      <c r="N127" s="43">
        <f t="shared" si="14"/>
        <v>0</v>
      </c>
      <c r="O127" s="45" t="str">
        <f t="shared" si="15"/>
        <v/>
      </c>
      <c r="S127" s="46" t="str">
        <f t="shared" si="16"/>
        <v>Impermeable 2PNegroXS</v>
      </c>
      <c r="T127" s="47"/>
      <c r="U127" s="50" t="s">
        <v>190</v>
      </c>
      <c r="V127" s="48" t="s">
        <v>15</v>
      </c>
      <c r="W127" s="48" t="s">
        <v>43</v>
      </c>
      <c r="X127" s="49">
        <v>1</v>
      </c>
      <c r="Y127" s="71">
        <v>80000</v>
      </c>
    </row>
    <row r="128" spans="4:25">
      <c r="D128" s="46"/>
      <c r="E128" s="42"/>
      <c r="F128" s="42" t="str">
        <f t="shared" si="9"/>
        <v>Impermeable 2P</v>
      </c>
      <c r="G128" s="37" t="s">
        <v>279</v>
      </c>
      <c r="H128" s="12" t="str">
        <f t="shared" si="10"/>
        <v>XS</v>
      </c>
      <c r="I128" s="12">
        <f t="shared" si="11"/>
        <v>2</v>
      </c>
      <c r="J128" s="37">
        <f>SUMIF(VENTAS!$K$3:$K$1048576,INVENTARIO!G128,VENTAS!$L$3:$L$1048576)</f>
        <v>0</v>
      </c>
      <c r="K128" s="43">
        <f t="shared" si="13"/>
        <v>2</v>
      </c>
      <c r="L128" s="39">
        <f>SUMIF(VENTAS!$K$3:$K$1048576,INVENTARIO!G128,VENTAS!$H$3:$H$1048576)</f>
        <v>0</v>
      </c>
      <c r="M128" s="44">
        <f t="shared" si="12"/>
        <v>0</v>
      </c>
      <c r="N128" s="43">
        <f t="shared" si="14"/>
        <v>0</v>
      </c>
      <c r="O128" s="45" t="str">
        <f t="shared" si="15"/>
        <v/>
      </c>
      <c r="S128" s="46" t="str">
        <f t="shared" si="16"/>
        <v>Impermeable 2PRoSadoXS</v>
      </c>
      <c r="T128" s="47"/>
      <c r="U128" s="50" t="s">
        <v>190</v>
      </c>
      <c r="V128" s="48" t="s">
        <v>15</v>
      </c>
      <c r="W128" s="48" t="s">
        <v>171</v>
      </c>
      <c r="X128" s="49">
        <v>2</v>
      </c>
      <c r="Y128" s="71">
        <v>80150</v>
      </c>
    </row>
    <row r="129" spans="4:25">
      <c r="D129" s="46"/>
      <c r="E129" s="42"/>
      <c r="F129" s="42" t="str">
        <f t="shared" si="9"/>
        <v>Impermeable 2P</v>
      </c>
      <c r="G129" s="37" t="s">
        <v>280</v>
      </c>
      <c r="H129" s="12" t="str">
        <f t="shared" si="10"/>
        <v>XS</v>
      </c>
      <c r="I129" s="12">
        <f t="shared" si="11"/>
        <v>1</v>
      </c>
      <c r="J129" s="37">
        <f>SUMIF(VENTAS!$K$3:$K$1048576,INVENTARIO!G129,VENTAS!$L$3:$L$1048576)</f>
        <v>0</v>
      </c>
      <c r="K129" s="43">
        <f t="shared" si="13"/>
        <v>1</v>
      </c>
      <c r="L129" s="39">
        <f>SUMIF(VENTAS!$K$3:$K$1048576,INVENTARIO!G129,VENTAS!$H$3:$H$1048576)</f>
        <v>0</v>
      </c>
      <c r="M129" s="44">
        <f t="shared" si="12"/>
        <v>0</v>
      </c>
      <c r="N129" s="43">
        <f t="shared" si="14"/>
        <v>0</v>
      </c>
      <c r="O129" s="45" t="str">
        <f t="shared" si="15"/>
        <v/>
      </c>
      <c r="S129" s="46" t="str">
        <f t="shared" si="16"/>
        <v>Impermeable 2PVerde MilitarXS</v>
      </c>
      <c r="T129" s="47"/>
      <c r="U129" s="50" t="s">
        <v>190</v>
      </c>
      <c r="V129" s="48" t="s">
        <v>15</v>
      </c>
      <c r="W129" s="48" t="s">
        <v>27</v>
      </c>
      <c r="X129" s="49">
        <v>1</v>
      </c>
      <c r="Y129" s="71">
        <v>80300</v>
      </c>
    </row>
    <row r="130" spans="4:25">
      <c r="D130" s="46"/>
      <c r="E130" s="42"/>
      <c r="F130" s="42" t="str">
        <f t="shared" si="9"/>
        <v>Impermeable 2P</v>
      </c>
      <c r="G130" s="37" t="s">
        <v>281</v>
      </c>
      <c r="H130" s="12" t="str">
        <f t="shared" si="10"/>
        <v>XXL</v>
      </c>
      <c r="I130" s="12">
        <f t="shared" si="11"/>
        <v>3</v>
      </c>
      <c r="J130" s="37">
        <f>SUMIF(VENTAS!$K$3:$K$1048576,INVENTARIO!G130,VENTAS!$L$3:$L$1048576)</f>
        <v>0</v>
      </c>
      <c r="K130" s="43">
        <f t="shared" si="13"/>
        <v>3</v>
      </c>
      <c r="L130" s="39">
        <f>SUMIF(VENTAS!$K$3:$K$1048576,INVENTARIO!G130,VENTAS!$H$3:$H$1048576)</f>
        <v>0</v>
      </c>
      <c r="M130" s="44">
        <f t="shared" si="12"/>
        <v>0</v>
      </c>
      <c r="N130" s="43">
        <f t="shared" si="14"/>
        <v>0</v>
      </c>
      <c r="O130" s="45" t="str">
        <f t="shared" si="15"/>
        <v/>
      </c>
      <c r="S130" s="46" t="str">
        <f t="shared" si="16"/>
        <v>Impermeable 2PAzuLAguaXXL</v>
      </c>
      <c r="T130" s="47"/>
      <c r="U130" s="50" t="s">
        <v>190</v>
      </c>
      <c r="V130" s="48" t="s">
        <v>18</v>
      </c>
      <c r="W130" s="48" t="s">
        <v>170</v>
      </c>
      <c r="X130" s="49">
        <v>3</v>
      </c>
      <c r="Y130" s="71">
        <v>100000</v>
      </c>
    </row>
    <row r="131" spans="4:25">
      <c r="D131" s="46"/>
      <c r="E131" s="42"/>
      <c r="F131" s="42" t="str">
        <f t="shared" ref="F131:F194" si="17">IFERROR(VLOOKUP(G131,$S$3:$U$491,3,0),"")</f>
        <v>Impermeable 2P</v>
      </c>
      <c r="G131" s="37" t="s">
        <v>282</v>
      </c>
      <c r="H131" s="12" t="str">
        <f t="shared" ref="H131:H194" si="18">IFERROR(VLOOKUP(G131,$S$3:$V$491,4,0),"")</f>
        <v>XXL</v>
      </c>
      <c r="I131" s="12">
        <f t="shared" ref="I131:I194" si="19">IFERROR(VLOOKUP(G131,$S$3:$X$491,6,0),"")</f>
        <v>1</v>
      </c>
      <c r="J131" s="37">
        <f>SUMIF(VENTAS!$K$3:$K$1048576,INVENTARIO!G131,VENTAS!$L$3:$L$1048576)</f>
        <v>0</v>
      </c>
      <c r="K131" s="43">
        <f t="shared" si="13"/>
        <v>1</v>
      </c>
      <c r="L131" s="39">
        <f>SUMIF(VENTAS!$K$3:$K$1048576,INVENTARIO!G131,VENTAS!$H$3:$H$1048576)</f>
        <v>0</v>
      </c>
      <c r="M131" s="44">
        <f t="shared" ref="M131:M194" si="20">IFERROR(VLOOKUP(G131,$S$3:$Y$1048576,7,0)*J131,0)</f>
        <v>0</v>
      </c>
      <c r="N131" s="43">
        <f t="shared" si="14"/>
        <v>0</v>
      </c>
      <c r="O131" s="45" t="str">
        <f t="shared" si="15"/>
        <v/>
      </c>
      <c r="S131" s="46" t="str">
        <f t="shared" si="16"/>
        <v>Impermeable 2PMoradoXXL</v>
      </c>
      <c r="T131" s="47"/>
      <c r="U131" s="50" t="s">
        <v>190</v>
      </c>
      <c r="V131" s="48" t="s">
        <v>18</v>
      </c>
      <c r="W131" s="48" t="s">
        <v>10</v>
      </c>
      <c r="X131" s="49">
        <v>1</v>
      </c>
      <c r="Y131" s="71">
        <v>100000</v>
      </c>
    </row>
    <row r="132" spans="4:25">
      <c r="D132" s="46"/>
      <c r="E132" s="42"/>
      <c r="F132" s="42" t="str">
        <f t="shared" si="17"/>
        <v>Impermeable 2P</v>
      </c>
      <c r="G132" s="37" t="s">
        <v>283</v>
      </c>
      <c r="H132" s="12" t="str">
        <f t="shared" si="18"/>
        <v>XXL</v>
      </c>
      <c r="I132" s="12">
        <f t="shared" si="19"/>
        <v>2</v>
      </c>
      <c r="J132" s="37">
        <f>SUMIF(VENTAS!$K$3:$K$1048576,INVENTARIO!G132,VENTAS!$L$3:$L$1048576)</f>
        <v>0</v>
      </c>
      <c r="K132" s="43">
        <f t="shared" ref="K132:K195" si="21">IFERROR(I132-J132,0)</f>
        <v>2</v>
      </c>
      <c r="L132" s="39">
        <f>SUMIF(VENTAS!$K$3:$K$1048576,INVENTARIO!G132,VENTAS!$H$3:$H$1048576)</f>
        <v>0</v>
      </c>
      <c r="M132" s="44">
        <f t="shared" si="20"/>
        <v>0</v>
      </c>
      <c r="N132" s="43">
        <f t="shared" ref="N132:N195" si="22">IFERROR(L132-M132,0)</f>
        <v>0</v>
      </c>
      <c r="O132" s="45" t="str">
        <f t="shared" ref="O132:O195" si="23">IFERROR(M132/L132-1,"")</f>
        <v/>
      </c>
      <c r="S132" s="46" t="str">
        <f t="shared" si="16"/>
        <v>Impermeable 2PRojoXXL</v>
      </c>
      <c r="T132" s="47"/>
      <c r="U132" s="50" t="s">
        <v>190</v>
      </c>
      <c r="V132" s="48" t="s">
        <v>18</v>
      </c>
      <c r="W132" s="48" t="s">
        <v>20</v>
      </c>
      <c r="X132" s="49">
        <v>2</v>
      </c>
      <c r="Y132" s="71">
        <v>100000</v>
      </c>
    </row>
    <row r="133" spans="4:25">
      <c r="D133" s="46"/>
      <c r="E133" s="42"/>
      <c r="F133" s="42" t="str">
        <f t="shared" si="17"/>
        <v>Impermeable 2P</v>
      </c>
      <c r="G133" s="37" t="s">
        <v>284</v>
      </c>
      <c r="H133" s="12" t="str">
        <f t="shared" si="18"/>
        <v>XXL</v>
      </c>
      <c r="I133" s="12">
        <f t="shared" si="19"/>
        <v>1</v>
      </c>
      <c r="J133" s="37">
        <f>SUMIF(VENTAS!$K$3:$K$1048576,INVENTARIO!G133,VENTAS!$L$3:$L$1048576)</f>
        <v>0</v>
      </c>
      <c r="K133" s="43">
        <f t="shared" si="21"/>
        <v>1</v>
      </c>
      <c r="L133" s="39">
        <f>SUMIF(VENTAS!$K$3:$K$1048576,INVENTARIO!G133,VENTAS!$H$3:$H$1048576)</f>
        <v>0</v>
      </c>
      <c r="M133" s="44">
        <f t="shared" si="20"/>
        <v>0</v>
      </c>
      <c r="N133" s="43">
        <f t="shared" si="22"/>
        <v>0</v>
      </c>
      <c r="O133" s="45" t="str">
        <f t="shared" si="23"/>
        <v/>
      </c>
      <c r="S133" s="46" t="str">
        <f t="shared" si="16"/>
        <v>Impermeable 2PRoSadoXXL</v>
      </c>
      <c r="T133" s="47"/>
      <c r="U133" s="50" t="s">
        <v>190</v>
      </c>
      <c r="V133" s="48" t="s">
        <v>18</v>
      </c>
      <c r="W133" s="48" t="s">
        <v>171</v>
      </c>
      <c r="X133" s="49">
        <v>1</v>
      </c>
      <c r="Y133" s="71">
        <v>100000</v>
      </c>
    </row>
    <row r="134" spans="4:25">
      <c r="D134" s="46"/>
      <c r="E134" s="42"/>
      <c r="F134" s="42" t="str">
        <f t="shared" si="17"/>
        <v>Impermeable 2P</v>
      </c>
      <c r="G134" s="37" t="s">
        <v>285</v>
      </c>
      <c r="H134" s="12" t="str">
        <f t="shared" si="18"/>
        <v>XXL</v>
      </c>
      <c r="I134" s="12">
        <f t="shared" si="19"/>
        <v>1</v>
      </c>
      <c r="J134" s="37">
        <f>SUMIF(VENTAS!$K$3:$K$1048576,INVENTARIO!G134,VENTAS!$L$3:$L$1048576)</f>
        <v>0</v>
      </c>
      <c r="K134" s="43">
        <f t="shared" si="21"/>
        <v>1</v>
      </c>
      <c r="L134" s="39">
        <f>SUMIF(VENTAS!$K$3:$K$1048576,INVENTARIO!G134,VENTAS!$H$3:$H$1048576)</f>
        <v>0</v>
      </c>
      <c r="M134" s="44">
        <f t="shared" si="20"/>
        <v>0</v>
      </c>
      <c r="N134" s="43">
        <f t="shared" si="22"/>
        <v>0</v>
      </c>
      <c r="O134" s="45" t="str">
        <f t="shared" si="23"/>
        <v/>
      </c>
      <c r="S134" s="46" t="str">
        <f t="shared" si="16"/>
        <v>Impermeable 2PVerde LimónXXL</v>
      </c>
      <c r="T134" s="47"/>
      <c r="U134" s="50" t="s">
        <v>190</v>
      </c>
      <c r="V134" s="48" t="s">
        <v>18</v>
      </c>
      <c r="W134" s="48" t="s">
        <v>25</v>
      </c>
      <c r="X134" s="49">
        <v>1</v>
      </c>
      <c r="Y134" s="71">
        <v>100000</v>
      </c>
    </row>
    <row r="135" spans="4:25">
      <c r="D135" s="46"/>
      <c r="E135" s="42"/>
      <c r="F135" s="42" t="str">
        <f t="shared" si="17"/>
        <v>Impermeable 2P</v>
      </c>
      <c r="G135" s="37" t="s">
        <v>286</v>
      </c>
      <c r="H135" s="12" t="str">
        <f t="shared" si="18"/>
        <v>XXXL</v>
      </c>
      <c r="I135" s="12">
        <f t="shared" si="19"/>
        <v>3</v>
      </c>
      <c r="J135" s="37">
        <f>SUMIF(VENTAS!$K$3:$K$1048576,INVENTARIO!G135,VENTAS!$L$3:$L$1048576)</f>
        <v>0</v>
      </c>
      <c r="K135" s="43">
        <f t="shared" si="21"/>
        <v>3</v>
      </c>
      <c r="L135" s="39">
        <f>SUMIF(VENTAS!$K$3:$K$1048576,INVENTARIO!G135,VENTAS!$H$3:$H$1048576)</f>
        <v>0</v>
      </c>
      <c r="M135" s="44">
        <f t="shared" si="20"/>
        <v>0</v>
      </c>
      <c r="N135" s="43">
        <f t="shared" si="22"/>
        <v>0</v>
      </c>
      <c r="O135" s="45" t="str">
        <f t="shared" si="23"/>
        <v/>
      </c>
      <c r="S135" s="46" t="str">
        <f t="shared" si="16"/>
        <v>Impermeable 2PAzuLAguaXXXL</v>
      </c>
      <c r="T135" s="47"/>
      <c r="U135" s="50" t="s">
        <v>190</v>
      </c>
      <c r="V135" s="48" t="s">
        <v>22</v>
      </c>
      <c r="W135" s="48" t="s">
        <v>170</v>
      </c>
      <c r="X135" s="49">
        <v>3</v>
      </c>
      <c r="Y135" s="71">
        <v>110000</v>
      </c>
    </row>
    <row r="136" spans="4:25">
      <c r="D136" s="46"/>
      <c r="E136" s="42"/>
      <c r="F136" s="42" t="str">
        <f t="shared" si="17"/>
        <v>Impermeable 2P</v>
      </c>
      <c r="G136" s="37" t="s">
        <v>287</v>
      </c>
      <c r="H136" s="12" t="str">
        <f t="shared" si="18"/>
        <v>XXXL</v>
      </c>
      <c r="I136" s="12">
        <f t="shared" si="19"/>
        <v>1</v>
      </c>
      <c r="J136" s="37">
        <f>SUMIF(VENTAS!$K$3:$K$1048576,INVENTARIO!G136,VENTAS!$L$3:$L$1048576)</f>
        <v>0</v>
      </c>
      <c r="K136" s="43">
        <f t="shared" si="21"/>
        <v>1</v>
      </c>
      <c r="L136" s="39">
        <f>SUMIF(VENTAS!$K$3:$K$1048576,INVENTARIO!G136,VENTAS!$H$3:$H$1048576)</f>
        <v>0</v>
      </c>
      <c r="M136" s="44">
        <f t="shared" si="20"/>
        <v>0</v>
      </c>
      <c r="N136" s="43">
        <f t="shared" si="22"/>
        <v>0</v>
      </c>
      <c r="O136" s="45" t="str">
        <f t="shared" si="23"/>
        <v/>
      </c>
      <c r="S136" s="46" t="str">
        <f t="shared" si="16"/>
        <v>Impermeable 2PNegroXXXL</v>
      </c>
      <c r="T136" s="47"/>
      <c r="U136" s="50" t="s">
        <v>190</v>
      </c>
      <c r="V136" s="48" t="s">
        <v>22</v>
      </c>
      <c r="W136" s="48" t="s">
        <v>43</v>
      </c>
      <c r="X136" s="49">
        <v>1</v>
      </c>
      <c r="Y136" s="71">
        <v>110000</v>
      </c>
    </row>
    <row r="137" spans="4:25">
      <c r="D137" s="46"/>
      <c r="E137" s="42"/>
      <c r="F137" s="42" t="str">
        <f t="shared" si="17"/>
        <v>Impermeable 2P</v>
      </c>
      <c r="G137" s="37" t="s">
        <v>288</v>
      </c>
      <c r="H137" s="12" t="str">
        <f t="shared" si="18"/>
        <v>XXXL</v>
      </c>
      <c r="I137" s="12">
        <f t="shared" si="19"/>
        <v>2</v>
      </c>
      <c r="J137" s="37">
        <f>SUMIF(VENTAS!$K$3:$K$1048576,INVENTARIO!G137,VENTAS!$L$3:$L$1048576)</f>
        <v>0</v>
      </c>
      <c r="K137" s="43">
        <f t="shared" si="21"/>
        <v>2</v>
      </c>
      <c r="L137" s="39">
        <f>SUMIF(VENTAS!$K$3:$K$1048576,INVENTARIO!G137,VENTAS!$H$3:$H$1048576)</f>
        <v>0</v>
      </c>
      <c r="M137" s="44">
        <f t="shared" si="20"/>
        <v>0</v>
      </c>
      <c r="N137" s="43">
        <f t="shared" si="22"/>
        <v>0</v>
      </c>
      <c r="O137" s="45" t="str">
        <f t="shared" si="23"/>
        <v/>
      </c>
      <c r="S137" s="46" t="str">
        <f t="shared" si="16"/>
        <v>Impermeable 2PRojoXXXL</v>
      </c>
      <c r="T137" s="47"/>
      <c r="U137" s="50" t="s">
        <v>190</v>
      </c>
      <c r="V137" s="48" t="s">
        <v>22</v>
      </c>
      <c r="W137" s="48" t="s">
        <v>20</v>
      </c>
      <c r="X137" s="49">
        <v>2</v>
      </c>
      <c r="Y137" s="71">
        <v>110000</v>
      </c>
    </row>
    <row r="138" spans="4:25">
      <c r="D138" s="46"/>
      <c r="E138" s="42"/>
      <c r="F138" s="42" t="str">
        <f t="shared" si="17"/>
        <v>Impermeable 2P</v>
      </c>
      <c r="G138" s="37" t="s">
        <v>289</v>
      </c>
      <c r="H138" s="12" t="str">
        <f t="shared" si="18"/>
        <v>XXXL</v>
      </c>
      <c r="I138" s="12">
        <f t="shared" si="19"/>
        <v>1</v>
      </c>
      <c r="J138" s="37">
        <f>SUMIF(VENTAS!$K$3:$K$1048576,INVENTARIO!G138,VENTAS!$L$3:$L$1048576)</f>
        <v>0</v>
      </c>
      <c r="K138" s="43">
        <f t="shared" si="21"/>
        <v>1</v>
      </c>
      <c r="L138" s="39">
        <f>SUMIF(VENTAS!$K$3:$K$1048576,INVENTARIO!G138,VENTAS!$H$3:$H$1048576)</f>
        <v>0</v>
      </c>
      <c r="M138" s="44">
        <f t="shared" si="20"/>
        <v>0</v>
      </c>
      <c r="N138" s="43">
        <f t="shared" si="22"/>
        <v>0</v>
      </c>
      <c r="O138" s="45" t="str">
        <f t="shared" si="23"/>
        <v/>
      </c>
      <c r="S138" s="46" t="str">
        <f t="shared" si="16"/>
        <v>Impermeable 2PRoSadoXXXL</v>
      </c>
      <c r="T138" s="47"/>
      <c r="U138" s="50" t="s">
        <v>190</v>
      </c>
      <c r="V138" s="48" t="s">
        <v>22</v>
      </c>
      <c r="W138" s="48" t="s">
        <v>171</v>
      </c>
      <c r="X138" s="49">
        <v>1</v>
      </c>
      <c r="Y138" s="71">
        <v>110000</v>
      </c>
    </row>
    <row r="139" spans="4:25">
      <c r="D139" s="46"/>
      <c r="E139" s="42"/>
      <c r="F139" s="42" t="str">
        <f t="shared" si="17"/>
        <v>Impermeable 2P</v>
      </c>
      <c r="G139" s="37" t="s">
        <v>290</v>
      </c>
      <c r="H139" s="12" t="str">
        <f t="shared" si="18"/>
        <v>XXXL</v>
      </c>
      <c r="I139" s="12">
        <f t="shared" si="19"/>
        <v>1</v>
      </c>
      <c r="J139" s="37">
        <f>SUMIF(VENTAS!$K$3:$K$1048576,INVENTARIO!G139,VENTAS!$L$3:$L$1048576)</f>
        <v>0</v>
      </c>
      <c r="K139" s="43">
        <f t="shared" si="21"/>
        <v>1</v>
      </c>
      <c r="L139" s="39">
        <f>SUMIF(VENTAS!$K$3:$K$1048576,INVENTARIO!G139,VENTAS!$H$3:$H$1048576)</f>
        <v>0</v>
      </c>
      <c r="M139" s="44">
        <f t="shared" si="20"/>
        <v>0</v>
      </c>
      <c r="N139" s="43">
        <f t="shared" si="22"/>
        <v>0</v>
      </c>
      <c r="O139" s="45" t="str">
        <f t="shared" si="23"/>
        <v/>
      </c>
      <c r="S139" s="46" t="str">
        <f t="shared" ref="S139:S202" si="24">_xlfn.CONCAT(U139,W139,V139)</f>
        <v>Impermeable 2PVerde MilitarXXXL</v>
      </c>
      <c r="T139" s="47"/>
      <c r="U139" s="50" t="s">
        <v>190</v>
      </c>
      <c r="V139" s="48" t="s">
        <v>22</v>
      </c>
      <c r="W139" s="48" t="s">
        <v>27</v>
      </c>
      <c r="X139" s="49">
        <v>1</v>
      </c>
      <c r="Y139" s="71">
        <v>110000</v>
      </c>
    </row>
    <row r="140" spans="4:25">
      <c r="D140" s="46"/>
      <c r="E140" s="42"/>
      <c r="F140" s="42" t="str">
        <f t="shared" si="17"/>
        <v>Impermeable 4P</v>
      </c>
      <c r="G140" s="37" t="s">
        <v>291</v>
      </c>
      <c r="H140" s="12" t="str">
        <f t="shared" si="18"/>
        <v>L</v>
      </c>
      <c r="I140" s="12">
        <f t="shared" si="19"/>
        <v>1</v>
      </c>
      <c r="J140" s="37">
        <f>SUMIF(VENTAS!$K$3:$K$1048576,INVENTARIO!G140,VENTAS!$L$3:$L$1048576)</f>
        <v>0</v>
      </c>
      <c r="K140" s="43">
        <f t="shared" si="21"/>
        <v>1</v>
      </c>
      <c r="L140" s="39">
        <f>SUMIF(VENTAS!$K$3:$K$1048576,INVENTARIO!G140,VENTAS!$H$3:$H$1048576)</f>
        <v>0</v>
      </c>
      <c r="M140" s="44">
        <f t="shared" si="20"/>
        <v>0</v>
      </c>
      <c r="N140" s="43">
        <f t="shared" si="22"/>
        <v>0</v>
      </c>
      <c r="O140" s="45" t="str">
        <f t="shared" si="23"/>
        <v/>
      </c>
      <c r="S140" s="46" t="str">
        <f t="shared" si="24"/>
        <v>Impermeable 4PNaranjaL</v>
      </c>
      <c r="T140" s="47"/>
      <c r="U140" s="50" t="s">
        <v>191</v>
      </c>
      <c r="V140" s="48" t="s">
        <v>7</v>
      </c>
      <c r="W140" s="48" t="s">
        <v>42</v>
      </c>
      <c r="X140" s="49">
        <v>1</v>
      </c>
      <c r="Y140" s="71">
        <v>110000</v>
      </c>
    </row>
    <row r="141" spans="4:25">
      <c r="D141" s="46"/>
      <c r="E141" s="42"/>
      <c r="F141" s="42" t="str">
        <f t="shared" si="17"/>
        <v>Impermeable ColoreS</v>
      </c>
      <c r="G141" s="37" t="s">
        <v>292</v>
      </c>
      <c r="H141" s="12" t="str">
        <f t="shared" si="18"/>
        <v>L</v>
      </c>
      <c r="I141" s="12">
        <f t="shared" si="19"/>
        <v>2</v>
      </c>
      <c r="J141" s="37">
        <f>SUMIF(VENTAS!$K$3:$K$1048576,INVENTARIO!G141,VENTAS!$L$3:$L$1048576)</f>
        <v>0</v>
      </c>
      <c r="K141" s="43">
        <f t="shared" si="21"/>
        <v>2</v>
      </c>
      <c r="L141" s="39">
        <f>SUMIF(VENTAS!$K$3:$K$1048576,INVENTARIO!G141,VENTAS!$H$3:$H$1048576)</f>
        <v>0</v>
      </c>
      <c r="M141" s="44">
        <f t="shared" si="20"/>
        <v>0</v>
      </c>
      <c r="N141" s="43">
        <f t="shared" si="22"/>
        <v>0</v>
      </c>
      <c r="O141" s="45" t="str">
        <f t="shared" si="23"/>
        <v/>
      </c>
      <c r="S141" s="46" t="str">
        <f t="shared" si="24"/>
        <v>Impermeable ColoreSAzuLCieloL</v>
      </c>
      <c r="T141" s="47"/>
      <c r="U141" s="50" t="s">
        <v>192</v>
      </c>
      <c r="V141" s="48" t="s">
        <v>7</v>
      </c>
      <c r="W141" s="48" t="s">
        <v>173</v>
      </c>
      <c r="X141" s="49">
        <v>2</v>
      </c>
      <c r="Y141" s="71">
        <v>75500</v>
      </c>
    </row>
    <row r="142" spans="4:25">
      <c r="D142" s="46"/>
      <c r="E142" s="42"/>
      <c r="F142" s="42" t="str">
        <f t="shared" si="17"/>
        <v>Impermeable ColoreS</v>
      </c>
      <c r="G142" s="37" t="s">
        <v>293</v>
      </c>
      <c r="H142" s="12" t="str">
        <f t="shared" si="18"/>
        <v>L</v>
      </c>
      <c r="I142" s="12">
        <f t="shared" si="19"/>
        <v>1</v>
      </c>
      <c r="J142" s="37">
        <f>SUMIF(VENTAS!$K$3:$K$1048576,INVENTARIO!G142,VENTAS!$L$3:$L$1048576)</f>
        <v>0</v>
      </c>
      <c r="K142" s="43">
        <f t="shared" si="21"/>
        <v>1</v>
      </c>
      <c r="L142" s="39">
        <f>SUMIF(VENTAS!$K$3:$K$1048576,INVENTARIO!G142,VENTAS!$H$3:$H$1048576)</f>
        <v>0</v>
      </c>
      <c r="M142" s="44">
        <f t="shared" si="20"/>
        <v>0</v>
      </c>
      <c r="N142" s="43">
        <f t="shared" si="22"/>
        <v>0</v>
      </c>
      <c r="O142" s="45" t="str">
        <f t="shared" si="23"/>
        <v/>
      </c>
      <c r="S142" s="46" t="str">
        <f t="shared" si="24"/>
        <v>Impermeable ColoreSAzuLReyL</v>
      </c>
      <c r="T142" s="47"/>
      <c r="U142" s="50" t="s">
        <v>192</v>
      </c>
      <c r="V142" s="48" t="s">
        <v>7</v>
      </c>
      <c r="W142" s="48" t="s">
        <v>155</v>
      </c>
      <c r="X142" s="49">
        <v>1</v>
      </c>
      <c r="Y142" s="71">
        <v>75500</v>
      </c>
    </row>
    <row r="143" spans="4:25">
      <c r="D143" s="46"/>
      <c r="E143" s="42"/>
      <c r="F143" s="42" t="str">
        <f t="shared" si="17"/>
        <v>Impermeable ColoreS</v>
      </c>
      <c r="G143" s="37" t="s">
        <v>294</v>
      </c>
      <c r="H143" s="12" t="str">
        <f t="shared" si="18"/>
        <v>L</v>
      </c>
      <c r="I143" s="12">
        <f t="shared" si="19"/>
        <v>3</v>
      </c>
      <c r="J143" s="37">
        <f>SUMIF(VENTAS!$K$3:$K$1048576,INVENTARIO!G143,VENTAS!$L$3:$L$1048576)</f>
        <v>0</v>
      </c>
      <c r="K143" s="43">
        <f t="shared" si="21"/>
        <v>3</v>
      </c>
      <c r="L143" s="39">
        <f>SUMIF(VENTAS!$K$3:$K$1048576,INVENTARIO!G143,VENTAS!$H$3:$H$1048576)</f>
        <v>0</v>
      </c>
      <c r="M143" s="44">
        <f t="shared" si="20"/>
        <v>0</v>
      </c>
      <c r="N143" s="43">
        <f t="shared" si="22"/>
        <v>0</v>
      </c>
      <c r="O143" s="45" t="str">
        <f t="shared" si="23"/>
        <v/>
      </c>
      <c r="S143" s="46" t="str">
        <f t="shared" si="24"/>
        <v>Impermeable ColoreSVerde Militar cinta blancaL</v>
      </c>
      <c r="T143" s="47"/>
      <c r="U143" s="50" t="s">
        <v>192</v>
      </c>
      <c r="V143" s="48" t="s">
        <v>7</v>
      </c>
      <c r="W143" s="48" t="s">
        <v>29</v>
      </c>
      <c r="X143" s="49">
        <v>3</v>
      </c>
      <c r="Y143" s="71">
        <v>75500</v>
      </c>
    </row>
    <row r="144" spans="4:25">
      <c r="D144" s="46"/>
      <c r="E144" s="42"/>
      <c r="F144" s="42" t="str">
        <f t="shared" si="17"/>
        <v>Impermeable ColoreS</v>
      </c>
      <c r="G144" s="37" t="s">
        <v>295</v>
      </c>
      <c r="H144" s="12" t="str">
        <f t="shared" si="18"/>
        <v>M</v>
      </c>
      <c r="I144" s="12">
        <f t="shared" si="19"/>
        <v>4</v>
      </c>
      <c r="J144" s="37">
        <f>SUMIF(VENTAS!$K$3:$K$1048576,INVENTARIO!G144,VENTAS!$L$3:$L$1048576)</f>
        <v>0</v>
      </c>
      <c r="K144" s="43">
        <f t="shared" si="21"/>
        <v>4</v>
      </c>
      <c r="L144" s="39">
        <f>SUMIF(VENTAS!$K$3:$K$1048576,INVENTARIO!G144,VENTAS!$H$3:$H$1048576)</f>
        <v>0</v>
      </c>
      <c r="M144" s="44">
        <f t="shared" si="20"/>
        <v>0</v>
      </c>
      <c r="N144" s="43">
        <f t="shared" si="22"/>
        <v>0</v>
      </c>
      <c r="O144" s="45" t="str">
        <f t="shared" si="23"/>
        <v/>
      </c>
      <c r="S144" s="46" t="str">
        <f t="shared" si="24"/>
        <v>Impermeable ColoreSAzuLReyM</v>
      </c>
      <c r="T144" s="47"/>
      <c r="U144" s="50" t="s">
        <v>192</v>
      </c>
      <c r="V144" s="48" t="s">
        <v>12</v>
      </c>
      <c r="W144" s="48" t="s">
        <v>155</v>
      </c>
      <c r="X144" s="49">
        <v>4</v>
      </c>
      <c r="Y144" s="71">
        <v>70600</v>
      </c>
    </row>
    <row r="145" spans="4:25">
      <c r="D145" s="46"/>
      <c r="E145" s="42"/>
      <c r="F145" s="42" t="str">
        <f t="shared" si="17"/>
        <v>Impermeable ColoreS</v>
      </c>
      <c r="G145" s="37" t="s">
        <v>296</v>
      </c>
      <c r="H145" s="12" t="str">
        <f t="shared" si="18"/>
        <v>M</v>
      </c>
      <c r="I145" s="12">
        <f t="shared" si="19"/>
        <v>1</v>
      </c>
      <c r="J145" s="37">
        <f>SUMIF(VENTAS!$K$3:$K$1048576,INVENTARIO!G145,VENTAS!$L$3:$L$1048576)</f>
        <v>0</v>
      </c>
      <c r="K145" s="43">
        <f t="shared" si="21"/>
        <v>1</v>
      </c>
      <c r="L145" s="39">
        <f>SUMIF(VENTAS!$K$3:$K$1048576,INVENTARIO!G145,VENTAS!$H$3:$H$1048576)</f>
        <v>0</v>
      </c>
      <c r="M145" s="44">
        <f t="shared" si="20"/>
        <v>0</v>
      </c>
      <c r="N145" s="43">
        <f t="shared" si="22"/>
        <v>0</v>
      </c>
      <c r="O145" s="45" t="str">
        <f t="shared" si="23"/>
        <v/>
      </c>
      <c r="S145" s="46" t="str">
        <f t="shared" si="24"/>
        <v>Impermeable ColoreSFucSia cinta blancaM</v>
      </c>
      <c r="T145" s="47"/>
      <c r="U145" s="50" t="s">
        <v>192</v>
      </c>
      <c r="V145" s="48" t="s">
        <v>12</v>
      </c>
      <c r="W145" s="48" t="s">
        <v>174</v>
      </c>
      <c r="X145" s="49">
        <v>1</v>
      </c>
      <c r="Y145" s="71">
        <v>76000</v>
      </c>
    </row>
    <row r="146" spans="4:25">
      <c r="D146" s="46"/>
      <c r="E146" s="42"/>
      <c r="F146" s="42" t="str">
        <f t="shared" si="17"/>
        <v>Impermeable ColoreS</v>
      </c>
      <c r="G146" s="37" t="s">
        <v>297</v>
      </c>
      <c r="H146" s="12" t="str">
        <f t="shared" si="18"/>
        <v>M</v>
      </c>
      <c r="I146" s="12">
        <f t="shared" si="19"/>
        <v>3</v>
      </c>
      <c r="J146" s="37">
        <f>SUMIF(VENTAS!$K$3:$K$1048576,INVENTARIO!G146,VENTAS!$L$3:$L$1048576)</f>
        <v>0</v>
      </c>
      <c r="K146" s="43">
        <f t="shared" si="21"/>
        <v>3</v>
      </c>
      <c r="L146" s="39">
        <f>SUMIF(VENTAS!$K$3:$K$1048576,INVENTARIO!G146,VENTAS!$H$3:$H$1048576)</f>
        <v>0</v>
      </c>
      <c r="M146" s="44">
        <f t="shared" si="20"/>
        <v>0</v>
      </c>
      <c r="N146" s="43">
        <f t="shared" si="22"/>
        <v>0</v>
      </c>
      <c r="O146" s="45" t="str">
        <f t="shared" si="23"/>
        <v/>
      </c>
      <c r="S146" s="46" t="str">
        <f t="shared" si="24"/>
        <v>Impermeable ColoreSRojoM</v>
      </c>
      <c r="T146" s="47"/>
      <c r="U146" s="50" t="s">
        <v>192</v>
      </c>
      <c r="V146" s="48" t="s">
        <v>12</v>
      </c>
      <c r="W146" s="48" t="s">
        <v>20</v>
      </c>
      <c r="X146" s="49">
        <v>3</v>
      </c>
      <c r="Y146" s="71">
        <v>67400</v>
      </c>
    </row>
    <row r="147" spans="4:25">
      <c r="D147" s="46"/>
      <c r="E147" s="42"/>
      <c r="F147" s="42" t="str">
        <f t="shared" si="17"/>
        <v>Impermeable ColoreS</v>
      </c>
      <c r="G147" s="37" t="s">
        <v>298</v>
      </c>
      <c r="H147" s="12" t="str">
        <f t="shared" si="18"/>
        <v>M</v>
      </c>
      <c r="I147" s="12">
        <f t="shared" si="19"/>
        <v>2</v>
      </c>
      <c r="J147" s="37">
        <f>SUMIF(VENTAS!$K$3:$K$1048576,INVENTARIO!G147,VENTAS!$L$3:$L$1048576)</f>
        <v>0</v>
      </c>
      <c r="K147" s="43">
        <f t="shared" si="21"/>
        <v>2</v>
      </c>
      <c r="L147" s="39">
        <f>SUMIF(VENTAS!$K$3:$K$1048576,INVENTARIO!G147,VENTAS!$H$3:$H$1048576)</f>
        <v>0</v>
      </c>
      <c r="M147" s="44">
        <f t="shared" si="20"/>
        <v>0</v>
      </c>
      <c r="N147" s="43">
        <f t="shared" si="22"/>
        <v>0</v>
      </c>
      <c r="O147" s="45" t="str">
        <f t="shared" si="23"/>
        <v/>
      </c>
      <c r="S147" s="46" t="str">
        <f t="shared" si="24"/>
        <v>Impermeable ColoreSVerde MentaM</v>
      </c>
      <c r="T147" s="47"/>
      <c r="U147" s="47" t="s">
        <v>192</v>
      </c>
      <c r="V147" s="48" t="s">
        <v>12</v>
      </c>
      <c r="W147" s="48" t="s">
        <v>8</v>
      </c>
      <c r="X147" s="49">
        <v>2</v>
      </c>
      <c r="Y147" s="71">
        <v>73300</v>
      </c>
    </row>
    <row r="148" spans="4:25">
      <c r="D148" s="46"/>
      <c r="E148" s="42"/>
      <c r="F148" s="42" t="str">
        <f t="shared" si="17"/>
        <v>Impermeable ColoreS</v>
      </c>
      <c r="G148" s="37" t="s">
        <v>299</v>
      </c>
      <c r="H148" s="12" t="str">
        <f t="shared" si="18"/>
        <v>M</v>
      </c>
      <c r="I148" s="12">
        <f t="shared" si="19"/>
        <v>3</v>
      </c>
      <c r="J148" s="37">
        <f>SUMIF(VENTAS!$K$3:$K$1048576,INVENTARIO!G148,VENTAS!$L$3:$L$1048576)</f>
        <v>0</v>
      </c>
      <c r="K148" s="43">
        <f t="shared" si="21"/>
        <v>3</v>
      </c>
      <c r="L148" s="39">
        <f>SUMIF(VENTAS!$K$3:$K$1048576,INVENTARIO!G148,VENTAS!$H$3:$H$1048576)</f>
        <v>0</v>
      </c>
      <c r="M148" s="44">
        <f t="shared" si="20"/>
        <v>0</v>
      </c>
      <c r="N148" s="43">
        <f t="shared" si="22"/>
        <v>0</v>
      </c>
      <c r="O148" s="45" t="str">
        <f t="shared" si="23"/>
        <v/>
      </c>
      <c r="S148" s="46" t="str">
        <f t="shared" si="24"/>
        <v>Impermeable ColoreSVerde MilitarM</v>
      </c>
      <c r="T148" s="47"/>
      <c r="U148" s="47" t="s">
        <v>192</v>
      </c>
      <c r="V148" s="48" t="s">
        <v>12</v>
      </c>
      <c r="W148" s="48" t="s">
        <v>27</v>
      </c>
      <c r="X148" s="49">
        <v>3</v>
      </c>
      <c r="Y148" s="71">
        <v>72400</v>
      </c>
    </row>
    <row r="149" spans="4:25">
      <c r="D149" s="46"/>
      <c r="E149" s="42"/>
      <c r="F149" s="42" t="str">
        <f t="shared" si="17"/>
        <v>Impermeable ColoreS</v>
      </c>
      <c r="G149" s="37" t="s">
        <v>300</v>
      </c>
      <c r="H149" s="12" t="str">
        <f t="shared" si="18"/>
        <v>S</v>
      </c>
      <c r="I149" s="12">
        <f t="shared" si="19"/>
        <v>2</v>
      </c>
      <c r="J149" s="37">
        <f>SUMIF(VENTAS!$K$3:$K$1048576,INVENTARIO!G149,VENTAS!$L$3:$L$1048576)</f>
        <v>0</v>
      </c>
      <c r="K149" s="43">
        <f t="shared" si="21"/>
        <v>2</v>
      </c>
      <c r="L149" s="39">
        <f>SUMIF(VENTAS!$K$3:$K$1048576,INVENTARIO!G149,VENTAS!$H$3:$H$1048576)</f>
        <v>0</v>
      </c>
      <c r="M149" s="44">
        <f t="shared" si="20"/>
        <v>0</v>
      </c>
      <c r="N149" s="43">
        <f t="shared" si="22"/>
        <v>0</v>
      </c>
      <c r="O149" s="45" t="str">
        <f t="shared" si="23"/>
        <v/>
      </c>
      <c r="S149" s="46" t="str">
        <f t="shared" si="24"/>
        <v>Impermeable ColoreSAmarilloS</v>
      </c>
      <c r="T149" s="47"/>
      <c r="U149" s="47" t="s">
        <v>192</v>
      </c>
      <c r="V149" s="48" t="s">
        <v>11</v>
      </c>
      <c r="W149" s="48" t="s">
        <v>23</v>
      </c>
      <c r="X149" s="49">
        <v>2</v>
      </c>
      <c r="Y149" s="71">
        <v>69550</v>
      </c>
    </row>
    <row r="150" spans="4:25">
      <c r="D150" s="46"/>
      <c r="E150" s="42"/>
      <c r="F150" s="42" t="str">
        <f t="shared" si="17"/>
        <v>Impermeable ColoreS</v>
      </c>
      <c r="G150" s="37" t="s">
        <v>301</v>
      </c>
      <c r="H150" s="12" t="str">
        <f t="shared" si="18"/>
        <v>S</v>
      </c>
      <c r="I150" s="12">
        <f t="shared" si="19"/>
        <v>1</v>
      </c>
      <c r="J150" s="37">
        <f>SUMIF(VENTAS!$K$3:$K$1048576,INVENTARIO!G150,VENTAS!$L$3:$L$1048576)</f>
        <v>0</v>
      </c>
      <c r="K150" s="43">
        <f t="shared" si="21"/>
        <v>1</v>
      </c>
      <c r="L150" s="39">
        <f>SUMIF(VENTAS!$K$3:$K$1048576,INVENTARIO!G150,VENTAS!$H$3:$H$1048576)</f>
        <v>0</v>
      </c>
      <c r="M150" s="44">
        <f t="shared" si="20"/>
        <v>0</v>
      </c>
      <c r="N150" s="43">
        <f t="shared" si="22"/>
        <v>0</v>
      </c>
      <c r="O150" s="45" t="str">
        <f t="shared" si="23"/>
        <v/>
      </c>
      <c r="S150" s="46" t="str">
        <f t="shared" si="24"/>
        <v>Impermeable ColoreSAzuLReyS</v>
      </c>
      <c r="T150" s="47"/>
      <c r="U150" s="47" t="s">
        <v>192</v>
      </c>
      <c r="V150" s="48" t="s">
        <v>11</v>
      </c>
      <c r="W150" s="48" t="s">
        <v>155</v>
      </c>
      <c r="X150" s="49">
        <v>1</v>
      </c>
      <c r="Y150" s="71">
        <v>71300</v>
      </c>
    </row>
    <row r="151" spans="4:25">
      <c r="D151" s="46"/>
      <c r="E151" s="42"/>
      <c r="F151" s="42" t="str">
        <f t="shared" si="17"/>
        <v>Impermeable ColoreS</v>
      </c>
      <c r="G151" s="37" t="s">
        <v>302</v>
      </c>
      <c r="H151" s="12" t="str">
        <f t="shared" si="18"/>
        <v>S</v>
      </c>
      <c r="I151" s="12">
        <f t="shared" si="19"/>
        <v>2</v>
      </c>
      <c r="J151" s="37">
        <f>SUMIF(VENTAS!$K$3:$K$1048576,INVENTARIO!G151,VENTAS!$L$3:$L$1048576)</f>
        <v>0</v>
      </c>
      <c r="K151" s="43">
        <f t="shared" si="21"/>
        <v>2</v>
      </c>
      <c r="L151" s="39">
        <f>SUMIF(VENTAS!$K$3:$K$1048576,INVENTARIO!G151,VENTAS!$H$3:$H$1048576)</f>
        <v>0</v>
      </c>
      <c r="M151" s="44">
        <f t="shared" si="20"/>
        <v>0</v>
      </c>
      <c r="N151" s="43">
        <f t="shared" si="22"/>
        <v>0</v>
      </c>
      <c r="O151" s="45" t="str">
        <f t="shared" si="23"/>
        <v/>
      </c>
      <c r="S151" s="46" t="str">
        <f t="shared" si="24"/>
        <v>Impermeable ColoreSFucSia cinta blancaS</v>
      </c>
      <c r="T151" s="47"/>
      <c r="U151" s="47" t="s">
        <v>192</v>
      </c>
      <c r="V151" s="48" t="s">
        <v>11</v>
      </c>
      <c r="W151" s="48" t="s">
        <v>174</v>
      </c>
      <c r="X151" s="49">
        <v>2</v>
      </c>
      <c r="Y151" s="71">
        <v>71300</v>
      </c>
    </row>
    <row r="152" spans="4:25">
      <c r="D152" s="46"/>
      <c r="E152" s="42"/>
      <c r="F152" s="42" t="str">
        <f t="shared" si="17"/>
        <v>Impermeable ColoreS</v>
      </c>
      <c r="G152" s="37" t="s">
        <v>303</v>
      </c>
      <c r="H152" s="12" t="str">
        <f t="shared" si="18"/>
        <v>S</v>
      </c>
      <c r="I152" s="12">
        <f t="shared" si="19"/>
        <v>1</v>
      </c>
      <c r="J152" s="37">
        <f>SUMIF(VENTAS!$K$3:$K$1048576,INVENTARIO!G152,VENTAS!$L$3:$L$1048576)</f>
        <v>0</v>
      </c>
      <c r="K152" s="43">
        <f t="shared" si="21"/>
        <v>1</v>
      </c>
      <c r="L152" s="39">
        <f>SUMIF(VENTAS!$K$3:$K$1048576,INVENTARIO!G152,VENTAS!$H$3:$H$1048576)</f>
        <v>0</v>
      </c>
      <c r="M152" s="44">
        <f t="shared" si="20"/>
        <v>0</v>
      </c>
      <c r="N152" s="43">
        <f t="shared" si="22"/>
        <v>0</v>
      </c>
      <c r="O152" s="45" t="str">
        <f t="shared" si="23"/>
        <v/>
      </c>
      <c r="S152" s="46" t="str">
        <f t="shared" si="24"/>
        <v>Impermeable ColoreSVerde MilitarS</v>
      </c>
      <c r="T152" s="47"/>
      <c r="U152" s="47" t="s">
        <v>192</v>
      </c>
      <c r="V152" s="48" t="s">
        <v>11</v>
      </c>
      <c r="W152" s="48" t="s">
        <v>27</v>
      </c>
      <c r="X152" s="49">
        <v>1</v>
      </c>
      <c r="Y152" s="71">
        <v>67800</v>
      </c>
    </row>
    <row r="153" spans="4:25">
      <c r="D153" s="46"/>
      <c r="E153" s="42"/>
      <c r="F153" s="42" t="str">
        <f t="shared" si="17"/>
        <v>Impermeable ColoreS</v>
      </c>
      <c r="G153" s="37" t="s">
        <v>304</v>
      </c>
      <c r="H153" s="12" t="str">
        <f t="shared" si="18"/>
        <v>XL</v>
      </c>
      <c r="I153" s="12">
        <f t="shared" si="19"/>
        <v>2</v>
      </c>
      <c r="J153" s="37">
        <f>SUMIF(VENTAS!$K$3:$K$1048576,INVENTARIO!G153,VENTAS!$L$3:$L$1048576)</f>
        <v>0</v>
      </c>
      <c r="K153" s="43">
        <f t="shared" si="21"/>
        <v>2</v>
      </c>
      <c r="L153" s="39">
        <f>SUMIF(VENTAS!$K$3:$K$1048576,INVENTARIO!G153,VENTAS!$H$3:$H$1048576)</f>
        <v>0</v>
      </c>
      <c r="M153" s="44">
        <f t="shared" si="20"/>
        <v>0</v>
      </c>
      <c r="N153" s="43">
        <f t="shared" si="22"/>
        <v>0</v>
      </c>
      <c r="O153" s="45" t="str">
        <f t="shared" si="23"/>
        <v/>
      </c>
      <c r="S153" s="46" t="str">
        <f t="shared" si="24"/>
        <v>Impermeable ColoreSAmarillocinta GrisXL</v>
      </c>
      <c r="T153" s="47"/>
      <c r="U153" s="47" t="s">
        <v>192</v>
      </c>
      <c r="V153" s="48" t="s">
        <v>16</v>
      </c>
      <c r="W153" s="48" t="s">
        <v>172</v>
      </c>
      <c r="X153" s="49">
        <v>2</v>
      </c>
      <c r="Y153" s="71">
        <v>79100</v>
      </c>
    </row>
    <row r="154" spans="4:25">
      <c r="D154" s="46"/>
      <c r="E154" s="42"/>
      <c r="F154" s="42" t="str">
        <f t="shared" si="17"/>
        <v>Impermeable ColoreS</v>
      </c>
      <c r="G154" s="37" t="s">
        <v>305</v>
      </c>
      <c r="H154" s="12" t="str">
        <f t="shared" si="18"/>
        <v>XL</v>
      </c>
      <c r="I154" s="12">
        <f t="shared" si="19"/>
        <v>3</v>
      </c>
      <c r="J154" s="37">
        <f>SUMIF(VENTAS!$K$3:$K$1048576,INVENTARIO!G154,VENTAS!$L$3:$L$1048576)</f>
        <v>0</v>
      </c>
      <c r="K154" s="43">
        <f t="shared" si="21"/>
        <v>3</v>
      </c>
      <c r="L154" s="39">
        <f>SUMIF(VENTAS!$K$3:$K$1048576,INVENTARIO!G154,VENTAS!$H$3:$H$1048576)</f>
        <v>0</v>
      </c>
      <c r="M154" s="44">
        <f t="shared" si="20"/>
        <v>0</v>
      </c>
      <c r="N154" s="43">
        <f t="shared" si="22"/>
        <v>0</v>
      </c>
      <c r="O154" s="45" t="str">
        <f t="shared" si="23"/>
        <v/>
      </c>
      <c r="S154" s="46" t="str">
        <f t="shared" si="24"/>
        <v>Impermeable ColoreSAzuLReyXL</v>
      </c>
      <c r="T154" s="47"/>
      <c r="U154" s="47" t="s">
        <v>192</v>
      </c>
      <c r="V154" s="48" t="s">
        <v>16</v>
      </c>
      <c r="W154" s="48" t="s">
        <v>155</v>
      </c>
      <c r="X154" s="49">
        <v>3</v>
      </c>
      <c r="Y154" s="71">
        <v>80866.666666666672</v>
      </c>
    </row>
    <row r="155" spans="4:25">
      <c r="D155" s="46"/>
      <c r="E155" s="42"/>
      <c r="F155" s="42" t="str">
        <f t="shared" si="17"/>
        <v>Impermeable ColoreS</v>
      </c>
      <c r="G155" s="37" t="s">
        <v>306</v>
      </c>
      <c r="H155" s="12" t="str">
        <f t="shared" si="18"/>
        <v>XL</v>
      </c>
      <c r="I155" s="12">
        <f t="shared" si="19"/>
        <v>2</v>
      </c>
      <c r="J155" s="37">
        <f>SUMIF(VENTAS!$K$3:$K$1048576,INVENTARIO!G155,VENTAS!$L$3:$L$1048576)</f>
        <v>0</v>
      </c>
      <c r="K155" s="43">
        <f t="shared" si="21"/>
        <v>2</v>
      </c>
      <c r="L155" s="39">
        <f>SUMIF(VENTAS!$K$3:$K$1048576,INVENTARIO!G155,VENTAS!$H$3:$H$1048576)</f>
        <v>0</v>
      </c>
      <c r="M155" s="44">
        <f t="shared" si="20"/>
        <v>0</v>
      </c>
      <c r="N155" s="43">
        <f t="shared" si="22"/>
        <v>0</v>
      </c>
      <c r="O155" s="45" t="str">
        <f t="shared" si="23"/>
        <v/>
      </c>
      <c r="S155" s="46" t="str">
        <f t="shared" si="24"/>
        <v>Impermeable ColoreSFucSia cinta blancaXL</v>
      </c>
      <c r="T155" s="47"/>
      <c r="U155" s="47" t="s">
        <v>192</v>
      </c>
      <c r="V155" s="48" t="s">
        <v>16</v>
      </c>
      <c r="W155" s="48" t="s">
        <v>174</v>
      </c>
      <c r="X155" s="49">
        <v>2</v>
      </c>
      <c r="Y155" s="71">
        <v>79100</v>
      </c>
    </row>
    <row r="156" spans="4:25">
      <c r="D156" s="46"/>
      <c r="E156" s="42"/>
      <c r="F156" s="42" t="str">
        <f t="shared" si="17"/>
        <v>Impermeable ColoreS</v>
      </c>
      <c r="G156" s="37" t="s">
        <v>307</v>
      </c>
      <c r="H156" s="12" t="str">
        <f t="shared" si="18"/>
        <v>XL</v>
      </c>
      <c r="I156" s="12">
        <f t="shared" si="19"/>
        <v>3</v>
      </c>
      <c r="J156" s="37">
        <f>SUMIF(VENTAS!$K$3:$K$1048576,INVENTARIO!G156,VENTAS!$L$3:$L$1048576)</f>
        <v>0</v>
      </c>
      <c r="K156" s="43">
        <f t="shared" si="21"/>
        <v>3</v>
      </c>
      <c r="L156" s="39">
        <f>SUMIF(VENTAS!$K$3:$K$1048576,INVENTARIO!G156,VENTAS!$H$3:$H$1048576)</f>
        <v>0</v>
      </c>
      <c r="M156" s="44">
        <f t="shared" si="20"/>
        <v>0</v>
      </c>
      <c r="N156" s="43">
        <f t="shared" si="22"/>
        <v>0</v>
      </c>
      <c r="O156" s="45" t="str">
        <f t="shared" si="23"/>
        <v/>
      </c>
      <c r="S156" s="46" t="str">
        <f t="shared" si="24"/>
        <v>Impermeable ColoreSRojoXL</v>
      </c>
      <c r="T156" s="47"/>
      <c r="U156" s="47" t="s">
        <v>192</v>
      </c>
      <c r="V156" s="48" t="s">
        <v>16</v>
      </c>
      <c r="W156" s="48" t="s">
        <v>20</v>
      </c>
      <c r="X156" s="49">
        <v>3</v>
      </c>
      <c r="Y156" s="71">
        <v>80866.666666666672</v>
      </c>
    </row>
    <row r="157" spans="4:25">
      <c r="D157" s="46"/>
      <c r="E157" s="42"/>
      <c r="F157" s="42" t="str">
        <f t="shared" si="17"/>
        <v>Impermeable ColoreS</v>
      </c>
      <c r="G157" s="37" t="s">
        <v>308</v>
      </c>
      <c r="H157" s="12" t="str">
        <f t="shared" si="18"/>
        <v>XL</v>
      </c>
      <c r="I157" s="12">
        <f t="shared" si="19"/>
        <v>1</v>
      </c>
      <c r="J157" s="37">
        <f>SUMIF(VENTAS!$K$3:$K$1048576,INVENTARIO!G157,VENTAS!$L$3:$L$1048576)</f>
        <v>0</v>
      </c>
      <c r="K157" s="43">
        <f t="shared" si="21"/>
        <v>1</v>
      </c>
      <c r="L157" s="39">
        <f>SUMIF(VENTAS!$K$3:$K$1048576,INVENTARIO!G157,VENTAS!$H$3:$H$1048576)</f>
        <v>0</v>
      </c>
      <c r="M157" s="44">
        <f t="shared" si="20"/>
        <v>0</v>
      </c>
      <c r="N157" s="43">
        <f t="shared" si="22"/>
        <v>0</v>
      </c>
      <c r="O157" s="45" t="str">
        <f t="shared" si="23"/>
        <v/>
      </c>
      <c r="S157" s="46" t="str">
        <f t="shared" si="24"/>
        <v>Impermeable ColoreSVerde MentaXL</v>
      </c>
      <c r="T157" s="47"/>
      <c r="U157" s="47" t="s">
        <v>192</v>
      </c>
      <c r="V157" s="48" t="s">
        <v>16</v>
      </c>
      <c r="W157" s="48" t="s">
        <v>8</v>
      </c>
      <c r="X157" s="49">
        <v>1</v>
      </c>
      <c r="Y157" s="71">
        <v>79100</v>
      </c>
    </row>
    <row r="158" spans="4:25">
      <c r="D158" s="46"/>
      <c r="E158" s="42"/>
      <c r="F158" s="42" t="str">
        <f t="shared" si="17"/>
        <v>Impermeable ColoreS</v>
      </c>
      <c r="G158" s="37" t="s">
        <v>309</v>
      </c>
      <c r="H158" s="12" t="str">
        <f t="shared" si="18"/>
        <v>XS</v>
      </c>
      <c r="I158" s="12">
        <f t="shared" si="19"/>
        <v>2</v>
      </c>
      <c r="J158" s="37">
        <f>SUMIF(VENTAS!$K$3:$K$1048576,INVENTARIO!G158,VENTAS!$L$3:$L$1048576)</f>
        <v>0</v>
      </c>
      <c r="K158" s="43">
        <f t="shared" si="21"/>
        <v>2</v>
      </c>
      <c r="L158" s="39">
        <f>SUMIF(VENTAS!$K$3:$K$1048576,INVENTARIO!G158,VENTAS!$H$3:$H$1048576)</f>
        <v>0</v>
      </c>
      <c r="M158" s="44">
        <f t="shared" si="20"/>
        <v>0</v>
      </c>
      <c r="N158" s="43">
        <f t="shared" si="22"/>
        <v>0</v>
      </c>
      <c r="O158" s="45" t="str">
        <f t="shared" si="23"/>
        <v/>
      </c>
      <c r="S158" s="46" t="str">
        <f t="shared" si="24"/>
        <v>Impermeable ColoreSAmarilloXS</v>
      </c>
      <c r="T158" s="47"/>
      <c r="U158" s="47" t="s">
        <v>192</v>
      </c>
      <c r="V158" s="48" t="s">
        <v>15</v>
      </c>
      <c r="W158" s="48" t="s">
        <v>23</v>
      </c>
      <c r="X158" s="49">
        <v>2</v>
      </c>
      <c r="Y158" s="71">
        <v>65600</v>
      </c>
    </row>
    <row r="159" spans="4:25">
      <c r="D159" s="46"/>
      <c r="E159" s="42"/>
      <c r="F159" s="42" t="str">
        <f t="shared" si="17"/>
        <v>Impermeable ColoreS</v>
      </c>
      <c r="G159" s="37" t="s">
        <v>310</v>
      </c>
      <c r="H159" s="12" t="str">
        <f t="shared" si="18"/>
        <v>XS</v>
      </c>
      <c r="I159" s="12">
        <f t="shared" si="19"/>
        <v>3</v>
      </c>
      <c r="J159" s="37">
        <f>SUMIF(VENTAS!$K$3:$K$1048576,INVENTARIO!G159,VENTAS!$L$3:$L$1048576)</f>
        <v>0</v>
      </c>
      <c r="K159" s="43">
        <f t="shared" si="21"/>
        <v>3</v>
      </c>
      <c r="L159" s="39">
        <f>SUMIF(VENTAS!$K$3:$K$1048576,INVENTARIO!G159,VENTAS!$H$3:$H$1048576)</f>
        <v>0</v>
      </c>
      <c r="M159" s="44">
        <f t="shared" si="20"/>
        <v>0</v>
      </c>
      <c r="N159" s="43">
        <f t="shared" si="22"/>
        <v>0</v>
      </c>
      <c r="O159" s="45" t="str">
        <f t="shared" si="23"/>
        <v/>
      </c>
      <c r="S159" s="46" t="str">
        <f t="shared" si="24"/>
        <v>Impermeable ColoreSAzuLCieloXS</v>
      </c>
      <c r="T159" s="47"/>
      <c r="U159" s="47" t="s">
        <v>192</v>
      </c>
      <c r="V159" s="48" t="s">
        <v>15</v>
      </c>
      <c r="W159" s="48" t="s">
        <v>173</v>
      </c>
      <c r="X159" s="49">
        <v>3</v>
      </c>
      <c r="Y159" s="71">
        <v>65600</v>
      </c>
    </row>
    <row r="160" spans="4:25">
      <c r="D160" s="46"/>
      <c r="E160" s="42"/>
      <c r="F160" s="42" t="str">
        <f t="shared" si="17"/>
        <v>Impermeable ColoreS</v>
      </c>
      <c r="G160" s="37" t="s">
        <v>311</v>
      </c>
      <c r="H160" s="12" t="str">
        <f t="shared" si="18"/>
        <v>XS</v>
      </c>
      <c r="I160" s="12">
        <f t="shared" si="19"/>
        <v>1</v>
      </c>
      <c r="J160" s="37">
        <f>SUMIF(VENTAS!$K$3:$K$1048576,INVENTARIO!G160,VENTAS!$L$3:$L$1048576)</f>
        <v>0</v>
      </c>
      <c r="K160" s="43">
        <f t="shared" si="21"/>
        <v>1</v>
      </c>
      <c r="L160" s="39">
        <f>SUMIF(VENTAS!$K$3:$K$1048576,INVENTARIO!G160,VENTAS!$H$3:$H$1048576)</f>
        <v>0</v>
      </c>
      <c r="M160" s="44">
        <f t="shared" si="20"/>
        <v>0</v>
      </c>
      <c r="N160" s="43">
        <f t="shared" si="22"/>
        <v>0</v>
      </c>
      <c r="O160" s="45" t="str">
        <f t="shared" si="23"/>
        <v/>
      </c>
      <c r="S160" s="46" t="str">
        <f t="shared" si="24"/>
        <v>Impermeable ColoreSAzuLReyXS</v>
      </c>
      <c r="T160" s="47"/>
      <c r="U160" s="47" t="s">
        <v>192</v>
      </c>
      <c r="V160" s="48" t="s">
        <v>15</v>
      </c>
      <c r="W160" s="48" t="s">
        <v>155</v>
      </c>
      <c r="X160" s="49">
        <v>1</v>
      </c>
      <c r="Y160" s="71">
        <v>65600</v>
      </c>
    </row>
    <row r="161" spans="4:25">
      <c r="D161" s="46"/>
      <c r="E161" s="42"/>
      <c r="F161" s="42" t="str">
        <f t="shared" si="17"/>
        <v>Impermeable ColoreS</v>
      </c>
      <c r="G161" s="37" t="s">
        <v>312</v>
      </c>
      <c r="H161" s="12" t="str">
        <f t="shared" si="18"/>
        <v>XS</v>
      </c>
      <c r="I161" s="12">
        <f t="shared" si="19"/>
        <v>3</v>
      </c>
      <c r="J161" s="37">
        <f>SUMIF(VENTAS!$K$3:$K$1048576,INVENTARIO!G161,VENTAS!$L$3:$L$1048576)</f>
        <v>0</v>
      </c>
      <c r="K161" s="43">
        <f t="shared" si="21"/>
        <v>3</v>
      </c>
      <c r="L161" s="39">
        <f>SUMIF(VENTAS!$K$3:$K$1048576,INVENTARIO!G161,VENTAS!$H$3:$H$1048576)</f>
        <v>0</v>
      </c>
      <c r="M161" s="44">
        <f t="shared" si="20"/>
        <v>0</v>
      </c>
      <c r="N161" s="43">
        <f t="shared" si="22"/>
        <v>0</v>
      </c>
      <c r="O161" s="45" t="str">
        <f t="shared" si="23"/>
        <v/>
      </c>
      <c r="S161" s="46" t="str">
        <f t="shared" si="24"/>
        <v>Impermeable ColoreSRojoXS</v>
      </c>
      <c r="T161" s="47"/>
      <c r="U161" s="47" t="s">
        <v>192</v>
      </c>
      <c r="V161" s="48" t="s">
        <v>15</v>
      </c>
      <c r="W161" s="48" t="s">
        <v>20</v>
      </c>
      <c r="X161" s="49">
        <v>3</v>
      </c>
      <c r="Y161" s="71">
        <v>65600</v>
      </c>
    </row>
    <row r="162" spans="4:25">
      <c r="D162" s="46"/>
      <c r="E162" s="42"/>
      <c r="F162" s="42" t="str">
        <f t="shared" si="17"/>
        <v>Impermeable ColoreS</v>
      </c>
      <c r="G162" s="37" t="s">
        <v>313</v>
      </c>
      <c r="H162" s="12" t="str">
        <f t="shared" si="18"/>
        <v>XS</v>
      </c>
      <c r="I162" s="12">
        <f t="shared" si="19"/>
        <v>4</v>
      </c>
      <c r="J162" s="37">
        <f>SUMIF(VENTAS!$K$3:$K$1048576,INVENTARIO!G162,VENTAS!$L$3:$L$1048576)</f>
        <v>0</v>
      </c>
      <c r="K162" s="43">
        <f t="shared" si="21"/>
        <v>4</v>
      </c>
      <c r="L162" s="39">
        <f>SUMIF(VENTAS!$K$3:$K$1048576,INVENTARIO!G162,VENTAS!$H$3:$H$1048576)</f>
        <v>0</v>
      </c>
      <c r="M162" s="44">
        <f t="shared" si="20"/>
        <v>0</v>
      </c>
      <c r="N162" s="43">
        <f t="shared" si="22"/>
        <v>0</v>
      </c>
      <c r="O162" s="45" t="str">
        <f t="shared" si="23"/>
        <v/>
      </c>
      <c r="S162" s="46" t="str">
        <f t="shared" si="24"/>
        <v>Impermeable ColoreSVerde MentaXS</v>
      </c>
      <c r="T162" s="47"/>
      <c r="U162" s="47" t="s">
        <v>192</v>
      </c>
      <c r="V162" s="48" t="s">
        <v>15</v>
      </c>
      <c r="W162" s="48" t="s">
        <v>8</v>
      </c>
      <c r="X162" s="49">
        <v>4</v>
      </c>
      <c r="Y162" s="71">
        <v>65600</v>
      </c>
    </row>
    <row r="163" spans="4:25">
      <c r="D163" s="46"/>
      <c r="E163" s="42"/>
      <c r="F163" s="42" t="str">
        <f t="shared" si="17"/>
        <v>Impermeable ColoreS</v>
      </c>
      <c r="G163" s="37" t="s">
        <v>314</v>
      </c>
      <c r="H163" s="12" t="str">
        <f t="shared" si="18"/>
        <v>XS</v>
      </c>
      <c r="I163" s="12">
        <f t="shared" si="19"/>
        <v>2</v>
      </c>
      <c r="J163" s="37">
        <f>SUMIF(VENTAS!$K$3:$K$1048576,INVENTARIO!G163,VENTAS!$L$3:$L$1048576)</f>
        <v>0</v>
      </c>
      <c r="K163" s="43">
        <f t="shared" si="21"/>
        <v>2</v>
      </c>
      <c r="L163" s="39">
        <f>SUMIF(VENTAS!$K$3:$K$1048576,INVENTARIO!G163,VENTAS!$H$3:$H$1048576)</f>
        <v>0</v>
      </c>
      <c r="M163" s="44">
        <f t="shared" si="20"/>
        <v>0</v>
      </c>
      <c r="N163" s="43">
        <f t="shared" si="22"/>
        <v>0</v>
      </c>
      <c r="O163" s="45" t="str">
        <f t="shared" si="23"/>
        <v/>
      </c>
      <c r="S163" s="46" t="str">
        <f t="shared" si="24"/>
        <v>Impermeable ColoreSVerde MilitarXS</v>
      </c>
      <c r="T163" s="47"/>
      <c r="U163" s="47" t="s">
        <v>192</v>
      </c>
      <c r="V163" s="48" t="s">
        <v>15</v>
      </c>
      <c r="W163" s="48" t="s">
        <v>27</v>
      </c>
      <c r="X163" s="49">
        <v>2</v>
      </c>
      <c r="Y163" s="71">
        <v>65600</v>
      </c>
    </row>
    <row r="164" spans="4:25">
      <c r="D164" s="46"/>
      <c r="E164" s="42"/>
      <c r="F164" s="42" t="str">
        <f t="shared" si="17"/>
        <v>Impermeable ColoreS</v>
      </c>
      <c r="G164" s="37" t="s">
        <v>315</v>
      </c>
      <c r="H164" s="12" t="str">
        <f t="shared" si="18"/>
        <v>XXS</v>
      </c>
      <c r="I164" s="12">
        <f t="shared" si="19"/>
        <v>1</v>
      </c>
      <c r="J164" s="37">
        <f>SUMIF(VENTAS!$K$3:$K$1048576,INVENTARIO!G164,VENTAS!$L$3:$L$1048576)</f>
        <v>0</v>
      </c>
      <c r="K164" s="43">
        <f t="shared" si="21"/>
        <v>1</v>
      </c>
      <c r="L164" s="39">
        <f>SUMIF(VENTAS!$K$3:$K$1048576,INVENTARIO!G164,VENTAS!$H$3:$H$1048576)</f>
        <v>0</v>
      </c>
      <c r="M164" s="44">
        <f t="shared" si="20"/>
        <v>0</v>
      </c>
      <c r="N164" s="43">
        <f t="shared" si="22"/>
        <v>0</v>
      </c>
      <c r="O164" s="45" t="str">
        <f t="shared" si="23"/>
        <v/>
      </c>
      <c r="S164" s="46" t="str">
        <f t="shared" si="24"/>
        <v>Impermeable ColoreSAzuLReyXXS</v>
      </c>
      <c r="T164" s="47"/>
      <c r="U164" s="48" t="s">
        <v>192</v>
      </c>
      <c r="V164" s="48" t="s">
        <v>32</v>
      </c>
      <c r="W164" s="48" t="s">
        <v>155</v>
      </c>
      <c r="X164" s="49">
        <v>1</v>
      </c>
      <c r="Y164" s="71">
        <v>65600</v>
      </c>
    </row>
    <row r="165" spans="4:25">
      <c r="D165" s="46"/>
      <c r="E165" s="42"/>
      <c r="F165" s="42" t="str">
        <f t="shared" si="17"/>
        <v>Impermeable ColoreS</v>
      </c>
      <c r="G165" s="37" t="s">
        <v>316</v>
      </c>
      <c r="H165" s="12" t="str">
        <f t="shared" si="18"/>
        <v>XXS</v>
      </c>
      <c r="I165" s="12">
        <f t="shared" si="19"/>
        <v>1</v>
      </c>
      <c r="J165" s="37">
        <f>SUMIF(VENTAS!$K$3:$K$1048576,INVENTARIO!G165,VENTAS!$L$3:$L$1048576)</f>
        <v>0</v>
      </c>
      <c r="K165" s="43">
        <f t="shared" si="21"/>
        <v>1</v>
      </c>
      <c r="L165" s="39">
        <f>SUMIF(VENTAS!$K$3:$K$1048576,INVENTARIO!G165,VENTAS!$H$3:$H$1048576)</f>
        <v>0</v>
      </c>
      <c r="M165" s="44">
        <f t="shared" si="20"/>
        <v>0</v>
      </c>
      <c r="N165" s="43">
        <f t="shared" si="22"/>
        <v>0</v>
      </c>
      <c r="O165" s="45" t="str">
        <f t="shared" si="23"/>
        <v/>
      </c>
      <c r="S165" s="46" t="str">
        <f t="shared" si="24"/>
        <v>Impermeable ColoreSRojoXXS</v>
      </c>
      <c r="T165" s="47"/>
      <c r="U165" s="48" t="s">
        <v>192</v>
      </c>
      <c r="V165" s="48" t="s">
        <v>32</v>
      </c>
      <c r="W165" s="48" t="s">
        <v>20</v>
      </c>
      <c r="X165" s="49">
        <v>1</v>
      </c>
      <c r="Y165" s="71">
        <v>65600</v>
      </c>
    </row>
    <row r="166" spans="4:25">
      <c r="D166" s="46"/>
      <c r="E166" s="42"/>
      <c r="F166" s="42" t="str">
        <f t="shared" si="17"/>
        <v>Impermeable ColoreS</v>
      </c>
      <c r="G166" s="37" t="s">
        <v>317</v>
      </c>
      <c r="H166" s="12" t="str">
        <f t="shared" si="18"/>
        <v>XXXL</v>
      </c>
      <c r="I166" s="12">
        <f t="shared" si="19"/>
        <v>1</v>
      </c>
      <c r="J166" s="37">
        <f>SUMIF(VENTAS!$K$3:$K$1048576,INVENTARIO!G166,VENTAS!$L$3:$L$1048576)</f>
        <v>0</v>
      </c>
      <c r="K166" s="43">
        <f t="shared" si="21"/>
        <v>1</v>
      </c>
      <c r="L166" s="39">
        <f>SUMIF(VENTAS!$K$3:$K$1048576,INVENTARIO!G166,VENTAS!$H$3:$H$1048576)</f>
        <v>0</v>
      </c>
      <c r="M166" s="44">
        <f t="shared" si="20"/>
        <v>0</v>
      </c>
      <c r="N166" s="43">
        <f t="shared" si="22"/>
        <v>0</v>
      </c>
      <c r="O166" s="45" t="str">
        <f t="shared" si="23"/>
        <v/>
      </c>
      <c r="S166" s="46" t="str">
        <f t="shared" si="24"/>
        <v>Impermeable ColoreSAzuLCieloXXXL</v>
      </c>
      <c r="T166" s="47"/>
      <c r="U166" s="48" t="s">
        <v>192</v>
      </c>
      <c r="V166" s="48" t="s">
        <v>22</v>
      </c>
      <c r="W166" s="48" t="s">
        <v>173</v>
      </c>
      <c r="X166" s="49">
        <v>1</v>
      </c>
      <c r="Y166" s="71">
        <v>86800</v>
      </c>
    </row>
    <row r="167" spans="4:25">
      <c r="D167" s="46"/>
      <c r="E167" s="42"/>
      <c r="F167" s="42" t="str">
        <f t="shared" si="17"/>
        <v>Impermeable ColoreS</v>
      </c>
      <c r="G167" s="37" t="s">
        <v>318</v>
      </c>
      <c r="H167" s="12" t="str">
        <f t="shared" si="18"/>
        <v>XXXL</v>
      </c>
      <c r="I167" s="12">
        <f t="shared" si="19"/>
        <v>2</v>
      </c>
      <c r="J167" s="37">
        <f>SUMIF(VENTAS!$K$3:$K$1048576,INVENTARIO!G167,VENTAS!$L$3:$L$1048576)</f>
        <v>0</v>
      </c>
      <c r="K167" s="43">
        <f t="shared" si="21"/>
        <v>2</v>
      </c>
      <c r="L167" s="39">
        <f>SUMIF(VENTAS!$K$3:$K$1048576,INVENTARIO!G167,VENTAS!$H$3:$H$1048576)</f>
        <v>0</v>
      </c>
      <c r="M167" s="44">
        <f t="shared" si="20"/>
        <v>0</v>
      </c>
      <c r="N167" s="43">
        <f t="shared" si="22"/>
        <v>0</v>
      </c>
      <c r="O167" s="45" t="str">
        <f t="shared" si="23"/>
        <v/>
      </c>
      <c r="S167" s="46" t="str">
        <f t="shared" si="24"/>
        <v>Impermeable ColoreSFucSia cinta blancaXXXL</v>
      </c>
      <c r="T167" s="47"/>
      <c r="U167" s="48" t="s">
        <v>192</v>
      </c>
      <c r="V167" s="48" t="s">
        <v>22</v>
      </c>
      <c r="W167" s="48" t="s">
        <v>174</v>
      </c>
      <c r="X167" s="49">
        <v>2</v>
      </c>
      <c r="Y167" s="71">
        <v>86800</v>
      </c>
    </row>
    <row r="168" spans="4:25">
      <c r="D168" s="46"/>
      <c r="E168" s="42"/>
      <c r="F168" s="42" t="str">
        <f t="shared" si="17"/>
        <v>Impermeable ColoreS</v>
      </c>
      <c r="G168" s="37" t="s">
        <v>319</v>
      </c>
      <c r="H168" s="12" t="str">
        <f t="shared" si="18"/>
        <v>XXXL</v>
      </c>
      <c r="I168" s="12">
        <f t="shared" si="19"/>
        <v>1</v>
      </c>
      <c r="J168" s="37">
        <f>SUMIF(VENTAS!$K$3:$K$1048576,INVENTARIO!G168,VENTAS!$L$3:$L$1048576)</f>
        <v>0</v>
      </c>
      <c r="K168" s="43">
        <f t="shared" si="21"/>
        <v>1</v>
      </c>
      <c r="L168" s="39">
        <f>SUMIF(VENTAS!$K$3:$K$1048576,INVENTARIO!G168,VENTAS!$H$3:$H$1048576)</f>
        <v>0</v>
      </c>
      <c r="M168" s="44">
        <f t="shared" si="20"/>
        <v>0</v>
      </c>
      <c r="N168" s="43">
        <f t="shared" si="22"/>
        <v>0</v>
      </c>
      <c r="O168" s="45" t="str">
        <f t="shared" si="23"/>
        <v/>
      </c>
      <c r="S168" s="46" t="str">
        <f t="shared" si="24"/>
        <v>Impermeable ColoreSVerde AguamarinaXXXL</v>
      </c>
      <c r="T168" s="47"/>
      <c r="U168" s="48" t="s">
        <v>192</v>
      </c>
      <c r="V168" s="48" t="s">
        <v>22</v>
      </c>
      <c r="W168" s="48" t="s">
        <v>175</v>
      </c>
      <c r="X168" s="49">
        <v>1</v>
      </c>
      <c r="Y168" s="71">
        <v>86800</v>
      </c>
    </row>
    <row r="169" spans="4:25">
      <c r="D169" s="46"/>
      <c r="E169" s="42"/>
      <c r="F169" s="42" t="str">
        <f t="shared" si="17"/>
        <v/>
      </c>
      <c r="G169" s="37" t="s">
        <v>320</v>
      </c>
      <c r="H169" s="12" t="str">
        <f t="shared" si="18"/>
        <v/>
      </c>
      <c r="I169" s="12" t="str">
        <f t="shared" si="19"/>
        <v/>
      </c>
      <c r="J169" s="37">
        <f>SUMIF(VENTAS!$K$3:$K$1048576,INVENTARIO!G169,VENTAS!$L$3:$L$1048576)</f>
        <v>0</v>
      </c>
      <c r="K169" s="43">
        <f t="shared" si="21"/>
        <v>0</v>
      </c>
      <c r="L169" s="39">
        <f>SUMIF(VENTAS!$K$3:$K$1048576,INVENTARIO!G169,VENTAS!$H$3:$H$1048576)</f>
        <v>0</v>
      </c>
      <c r="M169" s="44">
        <f t="shared" si="20"/>
        <v>0</v>
      </c>
      <c r="N169" s="43">
        <f t="shared" si="22"/>
        <v>0</v>
      </c>
      <c r="O169" s="45" t="str">
        <f t="shared" si="23"/>
        <v/>
      </c>
      <c r="S169" s="46" t="str">
        <f t="shared" si="24"/>
        <v>ImpermeableHumanoRoSado10</v>
      </c>
      <c r="T169" s="47"/>
      <c r="U169" s="48" t="s">
        <v>144</v>
      </c>
      <c r="V169" s="48">
        <v>10</v>
      </c>
      <c r="W169" s="48" t="s">
        <v>171</v>
      </c>
      <c r="X169" s="49">
        <v>2</v>
      </c>
      <c r="Y169" s="71">
        <v>80000</v>
      </c>
    </row>
    <row r="170" spans="4:25">
      <c r="D170" s="46"/>
      <c r="E170" s="42"/>
      <c r="F170" s="42" t="str">
        <f t="shared" si="17"/>
        <v/>
      </c>
      <c r="G170" s="37" t="s">
        <v>321</v>
      </c>
      <c r="H170" s="12" t="str">
        <f t="shared" si="18"/>
        <v/>
      </c>
      <c r="I170" s="12" t="str">
        <f t="shared" si="19"/>
        <v/>
      </c>
      <c r="J170" s="37">
        <f>SUMIF(VENTAS!$K$3:$K$1048576,INVENTARIO!G170,VENTAS!$L$3:$L$1048576)</f>
        <v>0</v>
      </c>
      <c r="K170" s="43">
        <f t="shared" si="21"/>
        <v>0</v>
      </c>
      <c r="L170" s="39">
        <f>SUMIF(VENTAS!$K$3:$K$1048576,INVENTARIO!G170,VENTAS!$H$3:$H$1048576)</f>
        <v>0</v>
      </c>
      <c r="M170" s="44">
        <f t="shared" si="20"/>
        <v>0</v>
      </c>
      <c r="N170" s="43">
        <f t="shared" si="22"/>
        <v>0</v>
      </c>
      <c r="O170" s="45" t="str">
        <f t="shared" si="23"/>
        <v/>
      </c>
      <c r="S170" s="46" t="str">
        <f t="shared" si="24"/>
        <v>ImpermeableHumanoAzul14</v>
      </c>
      <c r="T170" s="47"/>
      <c r="U170" s="48" t="s">
        <v>144</v>
      </c>
      <c r="V170" s="48">
        <v>14</v>
      </c>
      <c r="W170" s="48" t="s">
        <v>67</v>
      </c>
      <c r="X170" s="49">
        <v>2</v>
      </c>
      <c r="Y170" s="71">
        <v>80000</v>
      </c>
    </row>
    <row r="171" spans="4:25">
      <c r="D171" s="46"/>
      <c r="E171" s="42"/>
      <c r="F171" s="42" t="str">
        <f t="shared" si="17"/>
        <v>Impermeable EStampado</v>
      </c>
      <c r="G171" s="37" t="s">
        <v>322</v>
      </c>
      <c r="H171" s="12" t="str">
        <f t="shared" si="18"/>
        <v>L</v>
      </c>
      <c r="I171" s="12">
        <f t="shared" si="19"/>
        <v>2</v>
      </c>
      <c r="J171" s="37">
        <f>SUMIF(VENTAS!$K$3:$K$1048576,INVENTARIO!G171,VENTAS!$L$3:$L$1048576)</f>
        <v>0</v>
      </c>
      <c r="K171" s="43">
        <f t="shared" si="21"/>
        <v>2</v>
      </c>
      <c r="L171" s="39">
        <f>SUMIF(VENTAS!$K$3:$K$1048576,INVENTARIO!G171,VENTAS!$H$3:$H$1048576)</f>
        <v>0</v>
      </c>
      <c r="M171" s="44">
        <f t="shared" si="20"/>
        <v>0</v>
      </c>
      <c r="N171" s="43">
        <f t="shared" si="22"/>
        <v>0</v>
      </c>
      <c r="O171" s="45" t="str">
        <f t="shared" si="23"/>
        <v/>
      </c>
      <c r="S171" s="46" t="str">
        <f t="shared" si="24"/>
        <v>Impermeable EStampadoCari PerritoS L</v>
      </c>
      <c r="T171" s="47"/>
      <c r="U171" s="48" t="s">
        <v>193</v>
      </c>
      <c r="V171" s="48" t="s">
        <v>7</v>
      </c>
      <c r="W171" s="48" t="s">
        <v>176</v>
      </c>
      <c r="X171" s="49">
        <v>2</v>
      </c>
      <c r="Y171" s="71">
        <v>75500</v>
      </c>
    </row>
    <row r="172" spans="4:25">
      <c r="D172" s="46"/>
      <c r="E172" s="42"/>
      <c r="F172" s="42" t="str">
        <f t="shared" si="17"/>
        <v/>
      </c>
      <c r="G172" s="37" t="s">
        <v>323</v>
      </c>
      <c r="H172" s="12" t="str">
        <f t="shared" si="18"/>
        <v/>
      </c>
      <c r="I172" s="12" t="str">
        <f t="shared" si="19"/>
        <v/>
      </c>
      <c r="J172" s="37">
        <f>SUMIF(VENTAS!$K$3:$K$1048576,INVENTARIO!G172,VENTAS!$L$3:$L$1048576)</f>
        <v>0</v>
      </c>
      <c r="K172" s="43">
        <f t="shared" si="21"/>
        <v>0</v>
      </c>
      <c r="L172" s="39">
        <f>SUMIF(VENTAS!$K$3:$K$1048576,INVENTARIO!G172,VENTAS!$H$3:$H$1048576)</f>
        <v>0</v>
      </c>
      <c r="M172" s="44">
        <f t="shared" si="20"/>
        <v>0</v>
      </c>
      <c r="N172" s="43">
        <f t="shared" si="22"/>
        <v>0</v>
      </c>
      <c r="O172" s="45" t="str">
        <f t="shared" si="23"/>
        <v/>
      </c>
      <c r="S172" s="46" t="str">
        <f t="shared" si="24"/>
        <v>ImpermeableEstampadoLegoL</v>
      </c>
      <c r="T172" s="47"/>
      <c r="U172" s="48" t="s">
        <v>59</v>
      </c>
      <c r="V172" s="48" t="s">
        <v>7</v>
      </c>
      <c r="W172" s="48" t="s">
        <v>461</v>
      </c>
      <c r="X172" s="49">
        <v>1</v>
      </c>
      <c r="Y172" s="71">
        <v>75500</v>
      </c>
    </row>
    <row r="173" spans="4:25">
      <c r="D173" s="46"/>
      <c r="E173" s="42"/>
      <c r="F173" s="42" t="str">
        <f t="shared" si="17"/>
        <v>Impermeable EStampado</v>
      </c>
      <c r="G173" s="37" t="s">
        <v>324</v>
      </c>
      <c r="H173" s="12" t="str">
        <f t="shared" si="18"/>
        <v>L</v>
      </c>
      <c r="I173" s="12">
        <f t="shared" si="19"/>
        <v>1</v>
      </c>
      <c r="J173" s="37">
        <f>SUMIF(VENTAS!$K$3:$K$1048576,INVENTARIO!G173,VENTAS!$L$3:$L$1048576)</f>
        <v>0</v>
      </c>
      <c r="K173" s="43">
        <f t="shared" si="21"/>
        <v>1</v>
      </c>
      <c r="L173" s="39">
        <f>SUMIF(VENTAS!$K$3:$K$1048576,INVENTARIO!G173,VENTAS!$H$3:$H$1048576)</f>
        <v>0</v>
      </c>
      <c r="M173" s="44">
        <f t="shared" si="20"/>
        <v>0</v>
      </c>
      <c r="N173" s="43">
        <f t="shared" si="22"/>
        <v>0</v>
      </c>
      <c r="O173" s="45" t="str">
        <f t="shared" si="23"/>
        <v/>
      </c>
      <c r="S173" s="46" t="str">
        <f t="shared" si="24"/>
        <v>Impermeable EStampadoLibélulaSL</v>
      </c>
      <c r="T173" s="47"/>
      <c r="U173" s="48" t="s">
        <v>193</v>
      </c>
      <c r="V173" s="48" t="s">
        <v>7</v>
      </c>
      <c r="W173" s="48" t="s">
        <v>177</v>
      </c>
      <c r="X173" s="49">
        <v>1</v>
      </c>
      <c r="Y173" s="71">
        <v>75500</v>
      </c>
    </row>
    <row r="174" spans="4:25">
      <c r="D174" s="46"/>
      <c r="E174" s="42"/>
      <c r="F174" s="42" t="str">
        <f t="shared" si="17"/>
        <v>Impermeable EStampado</v>
      </c>
      <c r="G174" s="37" t="s">
        <v>325</v>
      </c>
      <c r="H174" s="12" t="str">
        <f t="shared" si="18"/>
        <v>L</v>
      </c>
      <c r="I174" s="12">
        <f t="shared" si="19"/>
        <v>1</v>
      </c>
      <c r="J174" s="37">
        <f>SUMIF(VENTAS!$K$3:$K$1048576,INVENTARIO!G174,VENTAS!$L$3:$L$1048576)</f>
        <v>0</v>
      </c>
      <c r="K174" s="43">
        <f t="shared" si="21"/>
        <v>1</v>
      </c>
      <c r="L174" s="39">
        <f>SUMIF(VENTAS!$K$3:$K$1048576,INVENTARIO!G174,VENTAS!$H$3:$H$1048576)</f>
        <v>0</v>
      </c>
      <c r="M174" s="44">
        <f t="shared" si="20"/>
        <v>0</v>
      </c>
      <c r="N174" s="43">
        <f t="shared" si="22"/>
        <v>0</v>
      </c>
      <c r="O174" s="45" t="str">
        <f t="shared" si="23"/>
        <v/>
      </c>
      <c r="S174" s="46" t="str">
        <f t="shared" si="24"/>
        <v>Impermeable EStampadoStar WarS AzuLL</v>
      </c>
      <c r="T174" s="47"/>
      <c r="U174" s="48" t="s">
        <v>193</v>
      </c>
      <c r="V174" s="48" t="s">
        <v>7</v>
      </c>
      <c r="W174" s="48" t="s">
        <v>179</v>
      </c>
      <c r="X174" s="49">
        <v>1</v>
      </c>
      <c r="Y174" s="71">
        <v>75500</v>
      </c>
    </row>
    <row r="175" spans="4:25">
      <c r="D175" s="46"/>
      <c r="E175" s="42"/>
      <c r="F175" s="42" t="str">
        <f t="shared" si="17"/>
        <v>Impermeable EStampado</v>
      </c>
      <c r="G175" s="37" t="s">
        <v>326</v>
      </c>
      <c r="H175" s="12" t="str">
        <f t="shared" si="18"/>
        <v>L</v>
      </c>
      <c r="I175" s="12">
        <f t="shared" si="19"/>
        <v>1</v>
      </c>
      <c r="J175" s="37">
        <f>SUMIF(VENTAS!$K$3:$K$1048576,INVENTARIO!G175,VENTAS!$L$3:$L$1048576)</f>
        <v>0</v>
      </c>
      <c r="K175" s="43">
        <f t="shared" si="21"/>
        <v>1</v>
      </c>
      <c r="L175" s="39">
        <f>SUMIF(VENTAS!$K$3:$K$1048576,INVENTARIO!G175,VENTAS!$H$3:$H$1048576)</f>
        <v>0</v>
      </c>
      <c r="M175" s="44">
        <f t="shared" si="20"/>
        <v>0</v>
      </c>
      <c r="N175" s="43">
        <f t="shared" si="22"/>
        <v>0</v>
      </c>
      <c r="O175" s="45" t="str">
        <f t="shared" si="23"/>
        <v/>
      </c>
      <c r="S175" s="46" t="str">
        <f t="shared" si="24"/>
        <v>Impermeable EStampadoStar WarS NegroL</v>
      </c>
      <c r="T175" s="47"/>
      <c r="U175" s="48" t="s">
        <v>193</v>
      </c>
      <c r="V175" s="48" t="s">
        <v>7</v>
      </c>
      <c r="W175" s="48" t="s">
        <v>180</v>
      </c>
      <c r="X175" s="49">
        <v>1</v>
      </c>
      <c r="Y175" s="71">
        <v>75500</v>
      </c>
    </row>
    <row r="176" spans="4:25">
      <c r="D176" s="46"/>
      <c r="E176" s="42"/>
      <c r="F176" s="42" t="str">
        <f t="shared" si="17"/>
        <v>Impermeable EStampado</v>
      </c>
      <c r="G176" s="37" t="s">
        <v>327</v>
      </c>
      <c r="H176" s="12" t="str">
        <f t="shared" si="18"/>
        <v>L</v>
      </c>
      <c r="I176" s="12">
        <f t="shared" si="19"/>
        <v>1</v>
      </c>
      <c r="J176" s="37">
        <f>SUMIF(VENTAS!$K$3:$K$1048576,INVENTARIO!G176,VENTAS!$L$3:$L$1048576)</f>
        <v>0</v>
      </c>
      <c r="K176" s="43">
        <f t="shared" si="21"/>
        <v>1</v>
      </c>
      <c r="L176" s="39">
        <f>SUMIF(VENTAS!$K$3:$K$1048576,INVENTARIO!G176,VENTAS!$H$3:$H$1048576)</f>
        <v>0</v>
      </c>
      <c r="M176" s="44">
        <f t="shared" si="20"/>
        <v>0</v>
      </c>
      <c r="N176" s="43">
        <f t="shared" si="22"/>
        <v>0</v>
      </c>
      <c r="O176" s="45" t="str">
        <f t="shared" si="23"/>
        <v/>
      </c>
      <c r="S176" s="46" t="str">
        <f t="shared" si="24"/>
        <v>Impermeable EStampadoSuper HeroeS L</v>
      </c>
      <c r="T176" s="47"/>
      <c r="U176" s="48" t="s">
        <v>193</v>
      </c>
      <c r="V176" s="48" t="s">
        <v>7</v>
      </c>
      <c r="W176" s="48" t="s">
        <v>181</v>
      </c>
      <c r="X176" s="49">
        <v>1</v>
      </c>
      <c r="Y176" s="71">
        <v>75500</v>
      </c>
    </row>
    <row r="177" spans="4:25">
      <c r="D177" s="46"/>
      <c r="E177" s="42"/>
      <c r="F177" s="42" t="str">
        <f t="shared" si="17"/>
        <v>Impermeable EStampado</v>
      </c>
      <c r="G177" s="37" t="s">
        <v>328</v>
      </c>
      <c r="H177" s="12" t="str">
        <f t="shared" si="18"/>
        <v>M</v>
      </c>
      <c r="I177" s="12">
        <f t="shared" si="19"/>
        <v>2</v>
      </c>
      <c r="J177" s="37">
        <f>SUMIF(VENTAS!$K$3:$K$1048576,INVENTARIO!G177,VENTAS!$L$3:$L$1048576)</f>
        <v>0</v>
      </c>
      <c r="K177" s="43">
        <f t="shared" si="21"/>
        <v>2</v>
      </c>
      <c r="L177" s="39">
        <f>SUMIF(VENTAS!$K$3:$K$1048576,INVENTARIO!G177,VENTAS!$H$3:$H$1048576)</f>
        <v>0</v>
      </c>
      <c r="M177" s="44">
        <f t="shared" si="20"/>
        <v>0</v>
      </c>
      <c r="N177" s="43">
        <f t="shared" si="22"/>
        <v>0</v>
      </c>
      <c r="O177" s="45" t="str">
        <f t="shared" si="23"/>
        <v/>
      </c>
      <c r="S177" s="46" t="str">
        <f t="shared" si="24"/>
        <v>Impermeable EStampadoCari PerritoS M</v>
      </c>
      <c r="T177" s="47"/>
      <c r="U177" s="48" t="s">
        <v>193</v>
      </c>
      <c r="V177" s="48" t="s">
        <v>12</v>
      </c>
      <c r="W177" s="48" t="s">
        <v>176</v>
      </c>
      <c r="X177" s="49">
        <v>2</v>
      </c>
      <c r="Y177" s="71">
        <v>70600</v>
      </c>
    </row>
    <row r="178" spans="4:25">
      <c r="D178" s="46"/>
      <c r="E178" s="42"/>
      <c r="F178" s="42" t="str">
        <f t="shared" si="17"/>
        <v/>
      </c>
      <c r="G178" s="37" t="s">
        <v>329</v>
      </c>
      <c r="H178" s="12" t="str">
        <f t="shared" si="18"/>
        <v/>
      </c>
      <c r="I178" s="12" t="str">
        <f t="shared" si="19"/>
        <v/>
      </c>
      <c r="J178" s="37">
        <f>SUMIF(VENTAS!$K$3:$K$1048576,INVENTARIO!G178,VENTAS!$L$3:$L$1048576)</f>
        <v>0</v>
      </c>
      <c r="K178" s="43">
        <f t="shared" si="21"/>
        <v>0</v>
      </c>
      <c r="L178" s="39">
        <f>SUMIF(VENTAS!$K$3:$K$1048576,INVENTARIO!G178,VENTAS!$H$3:$H$1048576)</f>
        <v>0</v>
      </c>
      <c r="M178" s="44">
        <f t="shared" si="20"/>
        <v>0</v>
      </c>
      <c r="N178" s="43">
        <f t="shared" si="22"/>
        <v>0</v>
      </c>
      <c r="O178" s="45" t="str">
        <f t="shared" si="23"/>
        <v/>
      </c>
      <c r="S178" s="46" t="str">
        <f t="shared" si="24"/>
        <v>ImpermeableEstampadoLegoM</v>
      </c>
      <c r="T178" s="47"/>
      <c r="U178" s="48" t="s">
        <v>59</v>
      </c>
      <c r="V178" s="48" t="s">
        <v>12</v>
      </c>
      <c r="W178" s="48" t="s">
        <v>461</v>
      </c>
      <c r="X178" s="49">
        <v>1</v>
      </c>
      <c r="Y178" s="71">
        <v>70600</v>
      </c>
    </row>
    <row r="179" spans="4:25">
      <c r="D179" s="46"/>
      <c r="E179" s="42"/>
      <c r="F179" s="42" t="str">
        <f t="shared" si="17"/>
        <v>Impermeable EStampado</v>
      </c>
      <c r="G179" s="37" t="s">
        <v>330</v>
      </c>
      <c r="H179" s="12" t="str">
        <f t="shared" si="18"/>
        <v>M</v>
      </c>
      <c r="I179" s="12">
        <f t="shared" si="19"/>
        <v>1</v>
      </c>
      <c r="J179" s="37">
        <f>SUMIF(VENTAS!$K$3:$K$1048576,INVENTARIO!G179,VENTAS!$L$3:$L$1048576)</f>
        <v>0</v>
      </c>
      <c r="K179" s="43">
        <f t="shared" si="21"/>
        <v>1</v>
      </c>
      <c r="L179" s="39">
        <f>SUMIF(VENTAS!$K$3:$K$1048576,INVENTARIO!G179,VENTAS!$H$3:$H$1048576)</f>
        <v>0</v>
      </c>
      <c r="M179" s="44">
        <f t="shared" si="20"/>
        <v>0</v>
      </c>
      <c r="N179" s="43">
        <f t="shared" si="22"/>
        <v>0</v>
      </c>
      <c r="O179" s="45" t="str">
        <f t="shared" si="23"/>
        <v/>
      </c>
      <c r="S179" s="46" t="str">
        <f t="shared" si="24"/>
        <v>Impermeable EStampadoStar WarS AzuLM</v>
      </c>
      <c r="T179" s="47"/>
      <c r="U179" s="48" t="s">
        <v>193</v>
      </c>
      <c r="V179" s="48" t="s">
        <v>12</v>
      </c>
      <c r="W179" s="48" t="s">
        <v>179</v>
      </c>
      <c r="X179" s="49">
        <v>1</v>
      </c>
      <c r="Y179" s="71">
        <v>70600</v>
      </c>
    </row>
    <row r="180" spans="4:25">
      <c r="D180" s="46"/>
      <c r="E180" s="42"/>
      <c r="F180" s="42" t="str">
        <f t="shared" si="17"/>
        <v>Impermeable EStampado</v>
      </c>
      <c r="G180" s="37" t="s">
        <v>331</v>
      </c>
      <c r="H180" s="12" t="str">
        <f t="shared" si="18"/>
        <v>M</v>
      </c>
      <c r="I180" s="12">
        <f t="shared" si="19"/>
        <v>1</v>
      </c>
      <c r="J180" s="37">
        <f>SUMIF(VENTAS!$K$3:$K$1048576,INVENTARIO!G180,VENTAS!$L$3:$L$1048576)</f>
        <v>0</v>
      </c>
      <c r="K180" s="43">
        <f t="shared" si="21"/>
        <v>1</v>
      </c>
      <c r="L180" s="39">
        <f>SUMIF(VENTAS!$K$3:$K$1048576,INVENTARIO!G180,VENTAS!$H$3:$H$1048576)</f>
        <v>0</v>
      </c>
      <c r="M180" s="44">
        <f t="shared" si="20"/>
        <v>0</v>
      </c>
      <c r="N180" s="43">
        <f t="shared" si="22"/>
        <v>0</v>
      </c>
      <c r="O180" s="45" t="str">
        <f t="shared" si="23"/>
        <v/>
      </c>
      <c r="S180" s="46" t="str">
        <f t="shared" si="24"/>
        <v>Impermeable EStampadoStar WarS NegroM</v>
      </c>
      <c r="T180" s="47"/>
      <c r="U180" s="48" t="s">
        <v>193</v>
      </c>
      <c r="V180" s="48" t="s">
        <v>12</v>
      </c>
      <c r="W180" s="48" t="s">
        <v>180</v>
      </c>
      <c r="X180" s="49">
        <v>1</v>
      </c>
      <c r="Y180" s="71">
        <v>70600</v>
      </c>
    </row>
    <row r="181" spans="4:25">
      <c r="D181" s="46"/>
      <c r="E181" s="42"/>
      <c r="F181" s="42" t="str">
        <f t="shared" si="17"/>
        <v>Impermeable EStampado</v>
      </c>
      <c r="G181" s="37" t="s">
        <v>332</v>
      </c>
      <c r="H181" s="12" t="str">
        <f t="shared" si="18"/>
        <v>M</v>
      </c>
      <c r="I181" s="12">
        <f t="shared" si="19"/>
        <v>1</v>
      </c>
      <c r="J181" s="37">
        <f>SUMIF(VENTAS!$K$3:$K$1048576,INVENTARIO!G181,VENTAS!$L$3:$L$1048576)</f>
        <v>0</v>
      </c>
      <c r="K181" s="43">
        <f t="shared" si="21"/>
        <v>1</v>
      </c>
      <c r="L181" s="39">
        <f>SUMIF(VENTAS!$K$3:$K$1048576,INVENTARIO!G181,VENTAS!$H$3:$H$1048576)</f>
        <v>0</v>
      </c>
      <c r="M181" s="44">
        <f t="shared" si="20"/>
        <v>0</v>
      </c>
      <c r="N181" s="43">
        <f t="shared" si="22"/>
        <v>0</v>
      </c>
      <c r="O181" s="45" t="str">
        <f t="shared" si="23"/>
        <v/>
      </c>
      <c r="S181" s="46" t="str">
        <f t="shared" si="24"/>
        <v>Impermeable EStampadoSuper HeroeS M</v>
      </c>
      <c r="T181" s="47"/>
      <c r="U181" s="48" t="s">
        <v>193</v>
      </c>
      <c r="V181" s="48" t="s">
        <v>12</v>
      </c>
      <c r="W181" s="48" t="s">
        <v>181</v>
      </c>
      <c r="X181" s="49">
        <v>1</v>
      </c>
      <c r="Y181" s="71">
        <v>70600</v>
      </c>
    </row>
    <row r="182" spans="4:25">
      <c r="D182" s="46"/>
      <c r="E182" s="42"/>
      <c r="F182" s="42" t="str">
        <f t="shared" si="17"/>
        <v>Impermeable EStampado</v>
      </c>
      <c r="G182" s="37" t="s">
        <v>333</v>
      </c>
      <c r="H182" s="12" t="str">
        <f t="shared" si="18"/>
        <v>S</v>
      </c>
      <c r="I182" s="12">
        <f t="shared" si="19"/>
        <v>2</v>
      </c>
      <c r="J182" s="37">
        <f>SUMIF(VENTAS!$K$3:$K$1048576,INVENTARIO!G182,VENTAS!$L$3:$L$1048576)</f>
        <v>0</v>
      </c>
      <c r="K182" s="43">
        <f t="shared" si="21"/>
        <v>2</v>
      </c>
      <c r="L182" s="39">
        <f>SUMIF(VENTAS!$K$3:$K$1048576,INVENTARIO!G182,VENTAS!$H$3:$H$1048576)</f>
        <v>0</v>
      </c>
      <c r="M182" s="44">
        <f t="shared" si="20"/>
        <v>0</v>
      </c>
      <c r="N182" s="43">
        <f t="shared" si="22"/>
        <v>0</v>
      </c>
      <c r="O182" s="45" t="str">
        <f t="shared" si="23"/>
        <v/>
      </c>
      <c r="S182" s="46" t="str">
        <f t="shared" si="24"/>
        <v>Impermeable EStampadoCari PerritoS S</v>
      </c>
      <c r="T182" s="47"/>
      <c r="U182" s="48" t="s">
        <v>193</v>
      </c>
      <c r="V182" s="48" t="s">
        <v>11</v>
      </c>
      <c r="W182" s="48" t="s">
        <v>176</v>
      </c>
      <c r="X182" s="49">
        <v>2</v>
      </c>
      <c r="Y182" s="71">
        <v>67800</v>
      </c>
    </row>
    <row r="183" spans="4:25">
      <c r="D183" s="46"/>
      <c r="E183" s="42"/>
      <c r="F183" s="42" t="str">
        <f t="shared" si="17"/>
        <v/>
      </c>
      <c r="G183" s="37" t="s">
        <v>334</v>
      </c>
      <c r="H183" s="12" t="str">
        <f t="shared" si="18"/>
        <v/>
      </c>
      <c r="I183" s="12" t="str">
        <f t="shared" si="19"/>
        <v/>
      </c>
      <c r="J183" s="37">
        <f>SUMIF(VENTAS!$K$3:$K$1048576,INVENTARIO!G183,VENTAS!$L$3:$L$1048576)</f>
        <v>0</v>
      </c>
      <c r="K183" s="43">
        <f t="shared" si="21"/>
        <v>0</v>
      </c>
      <c r="L183" s="39">
        <f>SUMIF(VENTAS!$K$3:$K$1048576,INVENTARIO!G183,VENTAS!$H$3:$H$1048576)</f>
        <v>0</v>
      </c>
      <c r="M183" s="44">
        <f t="shared" si="20"/>
        <v>0</v>
      </c>
      <c r="N183" s="43">
        <f t="shared" si="22"/>
        <v>0</v>
      </c>
      <c r="O183" s="45" t="str">
        <f t="shared" si="23"/>
        <v/>
      </c>
      <c r="S183" s="46" t="str">
        <f t="shared" si="24"/>
        <v>ImpermeableEstampadoLegoS</v>
      </c>
      <c r="T183" s="47"/>
      <c r="U183" s="48" t="s">
        <v>59</v>
      </c>
      <c r="V183" s="48" t="s">
        <v>11</v>
      </c>
      <c r="W183" s="48" t="s">
        <v>461</v>
      </c>
      <c r="X183" s="49">
        <v>1</v>
      </c>
      <c r="Y183" s="71">
        <v>67800</v>
      </c>
    </row>
    <row r="184" spans="4:25">
      <c r="D184" s="46"/>
      <c r="E184" s="42"/>
      <c r="F184" s="42" t="str">
        <f t="shared" si="17"/>
        <v>Impermeable EStampado</v>
      </c>
      <c r="G184" s="37" t="s">
        <v>335</v>
      </c>
      <c r="H184" s="12" t="str">
        <f t="shared" si="18"/>
        <v>S</v>
      </c>
      <c r="I184" s="12">
        <f t="shared" si="19"/>
        <v>1</v>
      </c>
      <c r="J184" s="37">
        <f>SUMIF(VENTAS!$K$3:$K$1048576,INVENTARIO!G184,VENTAS!$L$3:$L$1048576)</f>
        <v>0</v>
      </c>
      <c r="K184" s="43">
        <f t="shared" si="21"/>
        <v>1</v>
      </c>
      <c r="L184" s="39">
        <f>SUMIF(VENTAS!$K$3:$K$1048576,INVENTARIO!G184,VENTAS!$H$3:$H$1048576)</f>
        <v>0</v>
      </c>
      <c r="M184" s="44">
        <f t="shared" si="20"/>
        <v>0</v>
      </c>
      <c r="N184" s="43">
        <f t="shared" si="22"/>
        <v>0</v>
      </c>
      <c r="O184" s="45" t="str">
        <f t="shared" si="23"/>
        <v/>
      </c>
      <c r="S184" s="46" t="str">
        <f t="shared" si="24"/>
        <v>Impermeable EStampadoLibélulaSS</v>
      </c>
      <c r="T184" s="47"/>
      <c r="U184" s="48" t="s">
        <v>193</v>
      </c>
      <c r="V184" s="48" t="s">
        <v>11</v>
      </c>
      <c r="W184" s="48" t="s">
        <v>177</v>
      </c>
      <c r="X184" s="49">
        <v>1</v>
      </c>
      <c r="Y184" s="71">
        <v>67800</v>
      </c>
    </row>
    <row r="185" spans="4:25">
      <c r="D185" s="46"/>
      <c r="E185" s="42"/>
      <c r="F185" s="42" t="str">
        <f t="shared" si="17"/>
        <v>Impermeable EStampado</v>
      </c>
      <c r="G185" s="37" t="s">
        <v>336</v>
      </c>
      <c r="H185" s="12" t="str">
        <f t="shared" si="18"/>
        <v>S</v>
      </c>
      <c r="I185" s="12">
        <f t="shared" si="19"/>
        <v>1</v>
      </c>
      <c r="J185" s="37">
        <f>SUMIF(VENTAS!$K$3:$K$1048576,INVENTARIO!G185,VENTAS!$L$3:$L$1048576)</f>
        <v>0</v>
      </c>
      <c r="K185" s="43">
        <f t="shared" si="21"/>
        <v>1</v>
      </c>
      <c r="L185" s="39">
        <f>SUMIF(VENTAS!$K$3:$K$1048576,INVENTARIO!G185,VENTAS!$H$3:$H$1048576)</f>
        <v>0</v>
      </c>
      <c r="M185" s="44">
        <f t="shared" si="20"/>
        <v>0</v>
      </c>
      <c r="N185" s="43">
        <f t="shared" si="22"/>
        <v>0</v>
      </c>
      <c r="O185" s="45" t="str">
        <f t="shared" si="23"/>
        <v/>
      </c>
      <c r="S185" s="46" t="str">
        <f t="shared" si="24"/>
        <v>Impermeable EStampadoStar WarS AzuLS</v>
      </c>
      <c r="T185" s="47"/>
      <c r="U185" s="48" t="s">
        <v>193</v>
      </c>
      <c r="V185" s="48" t="s">
        <v>11</v>
      </c>
      <c r="W185" s="48" t="s">
        <v>179</v>
      </c>
      <c r="X185" s="49">
        <v>1</v>
      </c>
      <c r="Y185" s="71">
        <v>67800</v>
      </c>
    </row>
    <row r="186" spans="4:25">
      <c r="D186" s="46"/>
      <c r="E186" s="42"/>
      <c r="F186" s="42" t="str">
        <f t="shared" si="17"/>
        <v>Impermeable EStampado</v>
      </c>
      <c r="G186" s="37" t="s">
        <v>337</v>
      </c>
      <c r="H186" s="12" t="str">
        <f t="shared" si="18"/>
        <v>S</v>
      </c>
      <c r="I186" s="12">
        <f t="shared" si="19"/>
        <v>1</v>
      </c>
      <c r="J186" s="37">
        <f>SUMIF(VENTAS!$K$3:$K$1048576,INVENTARIO!G186,VENTAS!$L$3:$L$1048576)</f>
        <v>0</v>
      </c>
      <c r="K186" s="43">
        <f t="shared" si="21"/>
        <v>1</v>
      </c>
      <c r="L186" s="39">
        <f>SUMIF(VENTAS!$K$3:$K$1048576,INVENTARIO!G186,VENTAS!$H$3:$H$1048576)</f>
        <v>0</v>
      </c>
      <c r="M186" s="44">
        <f t="shared" si="20"/>
        <v>0</v>
      </c>
      <c r="N186" s="43">
        <f t="shared" si="22"/>
        <v>0</v>
      </c>
      <c r="O186" s="45" t="str">
        <f t="shared" si="23"/>
        <v/>
      </c>
      <c r="S186" s="46" t="str">
        <f t="shared" si="24"/>
        <v>Impermeable EStampadoStar WarS NegroS</v>
      </c>
      <c r="T186" s="47"/>
      <c r="U186" s="48" t="s">
        <v>193</v>
      </c>
      <c r="V186" s="48" t="s">
        <v>11</v>
      </c>
      <c r="W186" s="48" t="s">
        <v>180</v>
      </c>
      <c r="X186" s="49">
        <v>1</v>
      </c>
      <c r="Y186" s="71">
        <v>67800</v>
      </c>
    </row>
    <row r="187" spans="4:25">
      <c r="D187" s="46"/>
      <c r="E187" s="42"/>
      <c r="F187" s="42" t="str">
        <f t="shared" si="17"/>
        <v>Impermeable EStampado</v>
      </c>
      <c r="G187" s="37" t="s">
        <v>338</v>
      </c>
      <c r="H187" s="12" t="str">
        <f t="shared" si="18"/>
        <v>S</v>
      </c>
      <c r="I187" s="12">
        <f t="shared" si="19"/>
        <v>1</v>
      </c>
      <c r="J187" s="37">
        <f>SUMIF(VENTAS!$K$3:$K$1048576,INVENTARIO!G187,VENTAS!$L$3:$L$1048576)</f>
        <v>0</v>
      </c>
      <c r="K187" s="43">
        <f t="shared" si="21"/>
        <v>1</v>
      </c>
      <c r="L187" s="39">
        <f>SUMIF(VENTAS!$K$3:$K$1048576,INVENTARIO!G187,VENTAS!$H$3:$H$1048576)</f>
        <v>0</v>
      </c>
      <c r="M187" s="44">
        <f t="shared" si="20"/>
        <v>0</v>
      </c>
      <c r="N187" s="43">
        <f t="shared" si="22"/>
        <v>0</v>
      </c>
      <c r="O187" s="45" t="str">
        <f t="shared" si="23"/>
        <v/>
      </c>
      <c r="S187" s="46" t="str">
        <f t="shared" si="24"/>
        <v>Impermeable EStampadoSuper HeroeS S</v>
      </c>
      <c r="T187" s="47"/>
      <c r="U187" s="48" t="s">
        <v>193</v>
      </c>
      <c r="V187" s="48" t="s">
        <v>11</v>
      </c>
      <c r="W187" s="48" t="s">
        <v>181</v>
      </c>
      <c r="X187" s="49">
        <v>1</v>
      </c>
      <c r="Y187" s="71">
        <v>67800</v>
      </c>
    </row>
    <row r="188" spans="4:25">
      <c r="D188" s="46"/>
      <c r="E188" s="42"/>
      <c r="F188" s="42" t="str">
        <f t="shared" si="17"/>
        <v>Impermeable EStampado</v>
      </c>
      <c r="G188" s="37" t="s">
        <v>339</v>
      </c>
      <c r="H188" s="12" t="str">
        <f t="shared" si="18"/>
        <v>XL</v>
      </c>
      <c r="I188" s="12">
        <f t="shared" si="19"/>
        <v>2</v>
      </c>
      <c r="J188" s="37">
        <f>SUMIF(VENTAS!$K$3:$K$1048576,INVENTARIO!G188,VENTAS!$L$3:$L$1048576)</f>
        <v>0</v>
      </c>
      <c r="K188" s="43">
        <f t="shared" si="21"/>
        <v>2</v>
      </c>
      <c r="L188" s="39">
        <f>SUMIF(VENTAS!$K$3:$K$1048576,INVENTARIO!G188,VENTAS!$H$3:$H$1048576)</f>
        <v>0</v>
      </c>
      <c r="M188" s="44">
        <f t="shared" si="20"/>
        <v>0</v>
      </c>
      <c r="N188" s="43">
        <f t="shared" si="22"/>
        <v>0</v>
      </c>
      <c r="O188" s="45" t="str">
        <f t="shared" si="23"/>
        <v/>
      </c>
      <c r="S188" s="46" t="str">
        <f t="shared" si="24"/>
        <v>Impermeable EStampadoCari PerritoS XL</v>
      </c>
      <c r="T188" s="47"/>
      <c r="U188" s="48" t="s">
        <v>193</v>
      </c>
      <c r="V188" s="48" t="s">
        <v>16</v>
      </c>
      <c r="W188" s="48" t="s">
        <v>176</v>
      </c>
      <c r="X188" s="49">
        <v>2</v>
      </c>
      <c r="Y188" s="71">
        <v>79100</v>
      </c>
    </row>
    <row r="189" spans="4:25">
      <c r="D189" s="46"/>
      <c r="E189" s="42"/>
      <c r="F189" s="42" t="str">
        <f t="shared" si="17"/>
        <v/>
      </c>
      <c r="G189" s="37" t="s">
        <v>340</v>
      </c>
      <c r="H189" s="12" t="str">
        <f t="shared" si="18"/>
        <v/>
      </c>
      <c r="I189" s="12" t="str">
        <f t="shared" si="19"/>
        <v/>
      </c>
      <c r="J189" s="37">
        <f>SUMIF(VENTAS!$K$3:$K$1048576,INVENTARIO!G189,VENTAS!$L$3:$L$1048576)</f>
        <v>0</v>
      </c>
      <c r="K189" s="43">
        <f t="shared" si="21"/>
        <v>0</v>
      </c>
      <c r="L189" s="39">
        <f>SUMIF(VENTAS!$K$3:$K$1048576,INVENTARIO!G189,VENTAS!$H$3:$H$1048576)</f>
        <v>0</v>
      </c>
      <c r="M189" s="44">
        <f t="shared" si="20"/>
        <v>0</v>
      </c>
      <c r="N189" s="43">
        <f t="shared" si="22"/>
        <v>0</v>
      </c>
      <c r="O189" s="45" t="str">
        <f t="shared" si="23"/>
        <v/>
      </c>
      <c r="S189" s="46" t="str">
        <f t="shared" si="24"/>
        <v>ImpermeableEstampadoLegoXL</v>
      </c>
      <c r="T189" s="47"/>
      <c r="U189" s="48" t="s">
        <v>59</v>
      </c>
      <c r="V189" s="48" t="s">
        <v>16</v>
      </c>
      <c r="W189" s="48" t="s">
        <v>461</v>
      </c>
      <c r="X189" s="49">
        <v>1</v>
      </c>
      <c r="Y189" s="71">
        <v>79100</v>
      </c>
    </row>
    <row r="190" spans="4:25">
      <c r="D190" s="46"/>
      <c r="E190" s="42"/>
      <c r="F190" s="42" t="str">
        <f t="shared" si="17"/>
        <v>Impermeable EStampado</v>
      </c>
      <c r="G190" s="37" t="s">
        <v>341</v>
      </c>
      <c r="H190" s="12" t="str">
        <f t="shared" si="18"/>
        <v>XL</v>
      </c>
      <c r="I190" s="12">
        <f t="shared" si="19"/>
        <v>1</v>
      </c>
      <c r="J190" s="37">
        <f>SUMIF(VENTAS!$K$3:$K$1048576,INVENTARIO!G190,VENTAS!$L$3:$L$1048576)</f>
        <v>0</v>
      </c>
      <c r="K190" s="43">
        <f t="shared" si="21"/>
        <v>1</v>
      </c>
      <c r="L190" s="39">
        <f>SUMIF(VENTAS!$K$3:$K$1048576,INVENTARIO!G190,VENTAS!$H$3:$H$1048576)</f>
        <v>0</v>
      </c>
      <c r="M190" s="44">
        <f t="shared" si="20"/>
        <v>0</v>
      </c>
      <c r="N190" s="43">
        <f t="shared" si="22"/>
        <v>0</v>
      </c>
      <c r="O190" s="45" t="str">
        <f t="shared" si="23"/>
        <v/>
      </c>
      <c r="S190" s="46" t="str">
        <f t="shared" si="24"/>
        <v>Impermeable EStampadoStar WarS AzuLXL</v>
      </c>
      <c r="T190" s="47"/>
      <c r="U190" s="48" t="s">
        <v>193</v>
      </c>
      <c r="V190" s="48" t="s">
        <v>16</v>
      </c>
      <c r="W190" s="48" t="s">
        <v>179</v>
      </c>
      <c r="X190" s="49">
        <v>1</v>
      </c>
      <c r="Y190" s="71">
        <v>79100</v>
      </c>
    </row>
    <row r="191" spans="4:25">
      <c r="D191" s="46"/>
      <c r="E191" s="42"/>
      <c r="F191" s="42" t="str">
        <f t="shared" si="17"/>
        <v>Impermeable EStampado</v>
      </c>
      <c r="G191" s="37" t="s">
        <v>342</v>
      </c>
      <c r="H191" s="12" t="str">
        <f t="shared" si="18"/>
        <v>XL</v>
      </c>
      <c r="I191" s="12">
        <f t="shared" si="19"/>
        <v>1</v>
      </c>
      <c r="J191" s="37">
        <f>SUMIF(VENTAS!$K$3:$K$1048576,INVENTARIO!G191,VENTAS!$L$3:$L$1048576)</f>
        <v>0</v>
      </c>
      <c r="K191" s="43">
        <f t="shared" si="21"/>
        <v>1</v>
      </c>
      <c r="L191" s="39">
        <f>SUMIF(VENTAS!$K$3:$K$1048576,INVENTARIO!G191,VENTAS!$H$3:$H$1048576)</f>
        <v>0</v>
      </c>
      <c r="M191" s="44">
        <f t="shared" si="20"/>
        <v>0</v>
      </c>
      <c r="N191" s="43">
        <f t="shared" si="22"/>
        <v>0</v>
      </c>
      <c r="O191" s="45" t="str">
        <f t="shared" si="23"/>
        <v/>
      </c>
      <c r="S191" s="46" t="str">
        <f t="shared" si="24"/>
        <v>Impermeable EStampadoStar WarS NegroXL</v>
      </c>
      <c r="T191" s="47"/>
      <c r="U191" s="48" t="s">
        <v>193</v>
      </c>
      <c r="V191" s="48" t="s">
        <v>16</v>
      </c>
      <c r="W191" s="48" t="s">
        <v>180</v>
      </c>
      <c r="X191" s="49">
        <v>1</v>
      </c>
      <c r="Y191" s="71">
        <v>79100</v>
      </c>
    </row>
    <row r="192" spans="4:25">
      <c r="D192" s="46"/>
      <c r="E192" s="42"/>
      <c r="F192" s="42" t="str">
        <f t="shared" si="17"/>
        <v>Impermeable EStampado</v>
      </c>
      <c r="G192" s="37" t="s">
        <v>343</v>
      </c>
      <c r="H192" s="12" t="str">
        <f t="shared" si="18"/>
        <v>XL</v>
      </c>
      <c r="I192" s="12">
        <f t="shared" si="19"/>
        <v>1</v>
      </c>
      <c r="J192" s="37">
        <f>SUMIF(VENTAS!$K$3:$K$1048576,INVENTARIO!G192,VENTAS!$L$3:$L$1048576)</f>
        <v>0</v>
      </c>
      <c r="K192" s="43">
        <f t="shared" si="21"/>
        <v>1</v>
      </c>
      <c r="L192" s="39">
        <f>SUMIF(VENTAS!$K$3:$K$1048576,INVENTARIO!G192,VENTAS!$H$3:$H$1048576)</f>
        <v>0</v>
      </c>
      <c r="M192" s="44">
        <f t="shared" si="20"/>
        <v>0</v>
      </c>
      <c r="N192" s="43">
        <f t="shared" si="22"/>
        <v>0</v>
      </c>
      <c r="O192" s="45" t="str">
        <f t="shared" si="23"/>
        <v/>
      </c>
      <c r="S192" s="46" t="str">
        <f t="shared" si="24"/>
        <v>Impermeable EStampadoSuper HeroeS XL</v>
      </c>
      <c r="T192" s="47"/>
      <c r="U192" s="48" t="s">
        <v>193</v>
      </c>
      <c r="V192" s="48" t="s">
        <v>16</v>
      </c>
      <c r="W192" s="48" t="s">
        <v>181</v>
      </c>
      <c r="X192" s="49">
        <v>1</v>
      </c>
      <c r="Y192" s="71">
        <v>79100</v>
      </c>
    </row>
    <row r="193" spans="4:25">
      <c r="D193" s="46"/>
      <c r="E193" s="42"/>
      <c r="F193" s="42" t="str">
        <f t="shared" si="17"/>
        <v>Impermeable EStampado</v>
      </c>
      <c r="G193" s="37" t="s">
        <v>344</v>
      </c>
      <c r="H193" s="12" t="str">
        <f t="shared" si="18"/>
        <v>XS</v>
      </c>
      <c r="I193" s="12">
        <f t="shared" si="19"/>
        <v>3</v>
      </c>
      <c r="J193" s="37">
        <f>SUMIF(VENTAS!$K$3:$K$1048576,INVENTARIO!G193,VENTAS!$L$3:$L$1048576)</f>
        <v>0</v>
      </c>
      <c r="K193" s="43">
        <f t="shared" si="21"/>
        <v>3</v>
      </c>
      <c r="L193" s="39">
        <f>SUMIF(VENTAS!$K$3:$K$1048576,INVENTARIO!G193,VENTAS!$H$3:$H$1048576)</f>
        <v>0</v>
      </c>
      <c r="M193" s="44">
        <f t="shared" si="20"/>
        <v>0</v>
      </c>
      <c r="N193" s="43">
        <f t="shared" si="22"/>
        <v>0</v>
      </c>
      <c r="O193" s="45" t="str">
        <f t="shared" si="23"/>
        <v/>
      </c>
      <c r="S193" s="46" t="str">
        <f t="shared" si="24"/>
        <v>Impermeable EStampadoCari PerritoS XS</v>
      </c>
      <c r="T193" s="47"/>
      <c r="U193" s="48" t="s">
        <v>193</v>
      </c>
      <c r="V193" s="48" t="s">
        <v>15</v>
      </c>
      <c r="W193" s="48" t="s">
        <v>176</v>
      </c>
      <c r="X193" s="49">
        <v>3</v>
      </c>
      <c r="Y193" s="71">
        <v>65600</v>
      </c>
    </row>
    <row r="194" spans="4:25">
      <c r="D194" s="46"/>
      <c r="E194" s="42"/>
      <c r="F194" s="42" t="str">
        <f t="shared" si="17"/>
        <v/>
      </c>
      <c r="G194" s="37" t="s">
        <v>345</v>
      </c>
      <c r="H194" s="12" t="str">
        <f t="shared" si="18"/>
        <v/>
      </c>
      <c r="I194" s="12" t="str">
        <f t="shared" si="19"/>
        <v/>
      </c>
      <c r="J194" s="37">
        <f>SUMIF(VENTAS!$K$3:$K$1048576,INVENTARIO!G194,VENTAS!$L$3:$L$1048576)</f>
        <v>0</v>
      </c>
      <c r="K194" s="43">
        <f t="shared" si="21"/>
        <v>0</v>
      </c>
      <c r="L194" s="39">
        <f>SUMIF(VENTAS!$K$3:$K$1048576,INVENTARIO!G194,VENTAS!$H$3:$H$1048576)</f>
        <v>0</v>
      </c>
      <c r="M194" s="44">
        <f t="shared" si="20"/>
        <v>0</v>
      </c>
      <c r="N194" s="43">
        <f t="shared" si="22"/>
        <v>0</v>
      </c>
      <c r="O194" s="45" t="str">
        <f t="shared" si="23"/>
        <v/>
      </c>
      <c r="S194" s="46" t="str">
        <f t="shared" si="24"/>
        <v>ImpermeableEstampadoLegoXS</v>
      </c>
      <c r="T194" s="47"/>
      <c r="U194" s="48" t="s">
        <v>59</v>
      </c>
      <c r="V194" s="48" t="s">
        <v>15</v>
      </c>
      <c r="W194" s="48" t="s">
        <v>461</v>
      </c>
      <c r="X194" s="49">
        <v>1</v>
      </c>
      <c r="Y194" s="71">
        <v>65600</v>
      </c>
    </row>
    <row r="195" spans="4:25">
      <c r="D195" s="46"/>
      <c r="E195" s="42"/>
      <c r="F195" s="42" t="str">
        <f t="shared" ref="F195:F258" si="25">IFERROR(VLOOKUP(G195,$S$3:$U$491,3,0),"")</f>
        <v>Impermeable EStampado</v>
      </c>
      <c r="G195" s="37" t="s">
        <v>346</v>
      </c>
      <c r="H195" s="12" t="str">
        <f t="shared" ref="H195:H258" si="26">IFERROR(VLOOKUP(G195,$S$3:$V$491,4,0),"")</f>
        <v>XS</v>
      </c>
      <c r="I195" s="12">
        <f t="shared" ref="I195:I258" si="27">IFERROR(VLOOKUP(G195,$S$3:$X$491,6,0),"")</f>
        <v>1</v>
      </c>
      <c r="J195" s="37">
        <f>SUMIF(VENTAS!$K$3:$K$1048576,INVENTARIO!G195,VENTAS!$L$3:$L$1048576)</f>
        <v>0</v>
      </c>
      <c r="K195" s="43">
        <f t="shared" si="21"/>
        <v>1</v>
      </c>
      <c r="L195" s="39">
        <f>SUMIF(VENTAS!$K$3:$K$1048576,INVENTARIO!G195,VENTAS!$H$3:$H$1048576)</f>
        <v>0</v>
      </c>
      <c r="M195" s="44">
        <f t="shared" ref="M195:M258" si="28">IFERROR(VLOOKUP(G195,$S$3:$Y$1048576,7,0)*J195,0)</f>
        <v>0</v>
      </c>
      <c r="N195" s="43">
        <f t="shared" si="22"/>
        <v>0</v>
      </c>
      <c r="O195" s="45" t="str">
        <f t="shared" si="23"/>
        <v/>
      </c>
      <c r="S195" s="46" t="str">
        <f t="shared" si="24"/>
        <v>Impermeable EStampadoMilitar XS</v>
      </c>
      <c r="T195" s="47"/>
      <c r="U195" s="48" t="s">
        <v>193</v>
      </c>
      <c r="V195" s="48" t="s">
        <v>15</v>
      </c>
      <c r="W195" s="48" t="s">
        <v>28</v>
      </c>
      <c r="X195" s="49">
        <v>1</v>
      </c>
      <c r="Y195" s="71">
        <v>65600</v>
      </c>
    </row>
    <row r="196" spans="4:25">
      <c r="D196" s="46"/>
      <c r="E196" s="42"/>
      <c r="F196" s="42" t="str">
        <f t="shared" si="25"/>
        <v>Impermeable EStampado</v>
      </c>
      <c r="G196" s="37" t="s">
        <v>347</v>
      </c>
      <c r="H196" s="12" t="str">
        <f t="shared" si="26"/>
        <v>XS</v>
      </c>
      <c r="I196" s="12">
        <f t="shared" si="27"/>
        <v>1</v>
      </c>
      <c r="J196" s="37">
        <f>SUMIF(VENTAS!$K$3:$K$1048576,INVENTARIO!G196,VENTAS!$L$3:$L$1048576)</f>
        <v>0</v>
      </c>
      <c r="K196" s="43">
        <f t="shared" ref="K196:K259" si="29">IFERROR(I196-J196,0)</f>
        <v>1</v>
      </c>
      <c r="L196" s="39">
        <f>SUMIF(VENTAS!$K$3:$K$1048576,INVENTARIO!G196,VENTAS!$H$3:$H$1048576)</f>
        <v>0</v>
      </c>
      <c r="M196" s="44">
        <f t="shared" si="28"/>
        <v>0</v>
      </c>
      <c r="N196" s="43">
        <f t="shared" ref="N196:N259" si="30">IFERROR(L196-M196,0)</f>
        <v>0</v>
      </c>
      <c r="O196" s="45" t="str">
        <f t="shared" ref="O196:O259" si="31">IFERROR(M196/L196-1,"")</f>
        <v/>
      </c>
      <c r="S196" s="46" t="str">
        <f t="shared" si="24"/>
        <v>Impermeable EStampadoStar WarS AzuLXS</v>
      </c>
      <c r="T196" s="47"/>
      <c r="U196" s="48" t="s">
        <v>193</v>
      </c>
      <c r="V196" s="48" t="s">
        <v>15</v>
      </c>
      <c r="W196" s="48" t="s">
        <v>179</v>
      </c>
      <c r="X196" s="49">
        <v>1</v>
      </c>
      <c r="Y196" s="71">
        <v>65600</v>
      </c>
    </row>
    <row r="197" spans="4:25">
      <c r="D197" s="46"/>
      <c r="E197" s="42"/>
      <c r="F197" s="42" t="str">
        <f t="shared" si="25"/>
        <v>Impermeable EStampado</v>
      </c>
      <c r="G197" s="37" t="s">
        <v>348</v>
      </c>
      <c r="H197" s="12" t="str">
        <f t="shared" si="26"/>
        <v>XS</v>
      </c>
      <c r="I197" s="12">
        <f t="shared" si="27"/>
        <v>1</v>
      </c>
      <c r="J197" s="37">
        <f>SUMIF(VENTAS!$K$3:$K$1048576,INVENTARIO!G197,VENTAS!$L$3:$L$1048576)</f>
        <v>0</v>
      </c>
      <c r="K197" s="43">
        <f t="shared" si="29"/>
        <v>1</v>
      </c>
      <c r="L197" s="39">
        <f>SUMIF(VENTAS!$K$3:$K$1048576,INVENTARIO!G197,VENTAS!$H$3:$H$1048576)</f>
        <v>0</v>
      </c>
      <c r="M197" s="44">
        <f t="shared" si="28"/>
        <v>0</v>
      </c>
      <c r="N197" s="43">
        <f t="shared" si="30"/>
        <v>0</v>
      </c>
      <c r="O197" s="45" t="str">
        <f t="shared" si="31"/>
        <v/>
      </c>
      <c r="S197" s="46" t="str">
        <f t="shared" si="24"/>
        <v>Impermeable EStampadoStar WarS NegroXS</v>
      </c>
      <c r="T197" s="47"/>
      <c r="U197" s="48" t="s">
        <v>193</v>
      </c>
      <c r="V197" s="48" t="s">
        <v>15</v>
      </c>
      <c r="W197" s="48" t="s">
        <v>180</v>
      </c>
      <c r="X197" s="49">
        <v>1</v>
      </c>
      <c r="Y197" s="71">
        <v>65600</v>
      </c>
    </row>
    <row r="198" spans="4:25">
      <c r="D198" s="46"/>
      <c r="E198" s="42"/>
      <c r="F198" s="42" t="str">
        <f t="shared" si="25"/>
        <v>Impermeable EStampado</v>
      </c>
      <c r="G198" s="37" t="s">
        <v>349</v>
      </c>
      <c r="H198" s="12" t="str">
        <f t="shared" si="26"/>
        <v>XS</v>
      </c>
      <c r="I198" s="12">
        <f t="shared" si="27"/>
        <v>1</v>
      </c>
      <c r="J198" s="37">
        <f>SUMIF(VENTAS!$K$3:$K$1048576,INVENTARIO!G198,VENTAS!$L$3:$L$1048576)</f>
        <v>0</v>
      </c>
      <c r="K198" s="43">
        <f t="shared" si="29"/>
        <v>1</v>
      </c>
      <c r="L198" s="39">
        <f>SUMIF(VENTAS!$K$3:$K$1048576,INVENTARIO!G198,VENTAS!$H$3:$H$1048576)</f>
        <v>0</v>
      </c>
      <c r="M198" s="44">
        <f t="shared" si="28"/>
        <v>0</v>
      </c>
      <c r="N198" s="43">
        <f t="shared" si="30"/>
        <v>0</v>
      </c>
      <c r="O198" s="45" t="str">
        <f t="shared" si="31"/>
        <v/>
      </c>
      <c r="S198" s="46" t="str">
        <f t="shared" si="24"/>
        <v>Impermeable EStampadoSuper HeroeS XS</v>
      </c>
      <c r="T198" s="47"/>
      <c r="U198" s="48" t="s">
        <v>193</v>
      </c>
      <c r="V198" s="48" t="s">
        <v>15</v>
      </c>
      <c r="W198" s="48" t="s">
        <v>181</v>
      </c>
      <c r="X198" s="49">
        <v>1</v>
      </c>
      <c r="Y198" s="71">
        <v>65600</v>
      </c>
    </row>
    <row r="199" spans="4:25">
      <c r="D199" s="46"/>
      <c r="E199" s="42"/>
      <c r="F199" s="42" t="str">
        <f t="shared" si="25"/>
        <v>Impermeable EStampado</v>
      </c>
      <c r="G199" s="37" t="s">
        <v>350</v>
      </c>
      <c r="H199" s="12" t="str">
        <f t="shared" si="26"/>
        <v>XXL</v>
      </c>
      <c r="I199" s="12">
        <f t="shared" si="27"/>
        <v>2</v>
      </c>
      <c r="J199" s="37">
        <f>SUMIF(VENTAS!$K$3:$K$1048576,INVENTARIO!G199,VENTAS!$L$3:$L$1048576)</f>
        <v>0</v>
      </c>
      <c r="K199" s="43">
        <f t="shared" si="29"/>
        <v>2</v>
      </c>
      <c r="L199" s="39">
        <f>SUMIF(VENTAS!$K$3:$K$1048576,INVENTARIO!G199,VENTAS!$H$3:$H$1048576)</f>
        <v>0</v>
      </c>
      <c r="M199" s="44">
        <f t="shared" si="28"/>
        <v>0</v>
      </c>
      <c r="N199" s="43">
        <f t="shared" si="30"/>
        <v>0</v>
      </c>
      <c r="O199" s="45" t="str">
        <f t="shared" si="31"/>
        <v/>
      </c>
      <c r="S199" s="46" t="str">
        <f t="shared" si="24"/>
        <v>Impermeable EStampadoCari PerritoS XXL</v>
      </c>
      <c r="T199" s="47"/>
      <c r="U199" s="48" t="s">
        <v>193</v>
      </c>
      <c r="V199" s="48" t="s">
        <v>18</v>
      </c>
      <c r="W199" s="48" t="s">
        <v>176</v>
      </c>
      <c r="X199" s="49">
        <v>2</v>
      </c>
      <c r="Y199" s="71">
        <v>82600</v>
      </c>
    </row>
    <row r="200" spans="4:25">
      <c r="D200" s="46"/>
      <c r="E200" s="42"/>
      <c r="F200" s="42" t="str">
        <f t="shared" si="25"/>
        <v/>
      </c>
      <c r="G200" s="37" t="s">
        <v>351</v>
      </c>
      <c r="H200" s="12" t="str">
        <f t="shared" si="26"/>
        <v/>
      </c>
      <c r="I200" s="12" t="str">
        <f t="shared" si="27"/>
        <v/>
      </c>
      <c r="J200" s="37">
        <f>SUMIF(VENTAS!$K$3:$K$1048576,INVENTARIO!G200,VENTAS!$L$3:$L$1048576)</f>
        <v>0</v>
      </c>
      <c r="K200" s="43">
        <f t="shared" si="29"/>
        <v>0</v>
      </c>
      <c r="L200" s="39">
        <f>SUMIF(VENTAS!$K$3:$K$1048576,INVENTARIO!G200,VENTAS!$H$3:$H$1048576)</f>
        <v>0</v>
      </c>
      <c r="M200" s="44">
        <f t="shared" si="28"/>
        <v>0</v>
      </c>
      <c r="N200" s="43">
        <f t="shared" si="30"/>
        <v>0</v>
      </c>
      <c r="O200" s="45" t="str">
        <f t="shared" si="31"/>
        <v/>
      </c>
      <c r="S200" s="46" t="str">
        <f t="shared" si="24"/>
        <v>ImpermeableEstampadoLegoXXL</v>
      </c>
      <c r="T200" s="47"/>
      <c r="U200" s="48" t="s">
        <v>59</v>
      </c>
      <c r="V200" s="48" t="s">
        <v>18</v>
      </c>
      <c r="W200" s="48" t="s">
        <v>461</v>
      </c>
      <c r="X200" s="49">
        <v>1</v>
      </c>
      <c r="Y200" s="71">
        <v>82600</v>
      </c>
    </row>
    <row r="201" spans="4:25">
      <c r="D201" s="46"/>
      <c r="E201" s="42"/>
      <c r="F201" s="42" t="str">
        <f t="shared" si="25"/>
        <v>Impermeable EStampado</v>
      </c>
      <c r="G201" s="37" t="s">
        <v>352</v>
      </c>
      <c r="H201" s="12" t="str">
        <f t="shared" si="26"/>
        <v>XXL</v>
      </c>
      <c r="I201" s="12">
        <f t="shared" si="27"/>
        <v>1</v>
      </c>
      <c r="J201" s="37">
        <f>SUMIF(VENTAS!$K$3:$K$1048576,INVENTARIO!G201,VENTAS!$L$3:$L$1048576)</f>
        <v>0</v>
      </c>
      <c r="K201" s="43">
        <f t="shared" si="29"/>
        <v>1</v>
      </c>
      <c r="L201" s="39">
        <f>SUMIF(VENTAS!$K$3:$K$1048576,INVENTARIO!G201,VENTAS!$H$3:$H$1048576)</f>
        <v>0</v>
      </c>
      <c r="M201" s="44">
        <f t="shared" si="28"/>
        <v>0</v>
      </c>
      <c r="N201" s="43">
        <f t="shared" si="30"/>
        <v>0</v>
      </c>
      <c r="O201" s="45" t="str">
        <f t="shared" si="31"/>
        <v/>
      </c>
      <c r="S201" s="46" t="str">
        <f t="shared" si="24"/>
        <v>Impermeable EStampadoLibélulaSXXL</v>
      </c>
      <c r="T201" s="47"/>
      <c r="U201" s="48" t="s">
        <v>193</v>
      </c>
      <c r="V201" s="48" t="s">
        <v>18</v>
      </c>
      <c r="W201" s="48" t="s">
        <v>177</v>
      </c>
      <c r="X201" s="49">
        <v>1</v>
      </c>
      <c r="Y201" s="71">
        <v>82600</v>
      </c>
    </row>
    <row r="202" spans="4:25">
      <c r="D202" s="46"/>
      <c r="E202" s="42"/>
      <c r="F202" s="42" t="str">
        <f t="shared" si="25"/>
        <v>Impermeable EStampado</v>
      </c>
      <c r="G202" s="37" t="s">
        <v>353</v>
      </c>
      <c r="H202" s="12" t="str">
        <f t="shared" si="26"/>
        <v>XXL</v>
      </c>
      <c r="I202" s="12">
        <f t="shared" si="27"/>
        <v>1</v>
      </c>
      <c r="J202" s="37">
        <f>SUMIF(VENTAS!$K$3:$K$1048576,INVENTARIO!G202,VENTAS!$L$3:$L$1048576)</f>
        <v>0</v>
      </c>
      <c r="K202" s="43">
        <f t="shared" si="29"/>
        <v>1</v>
      </c>
      <c r="L202" s="39">
        <f>SUMIF(VENTAS!$K$3:$K$1048576,INVENTARIO!G202,VENTAS!$H$3:$H$1048576)</f>
        <v>0</v>
      </c>
      <c r="M202" s="44">
        <f t="shared" si="28"/>
        <v>0</v>
      </c>
      <c r="N202" s="43">
        <f t="shared" si="30"/>
        <v>0</v>
      </c>
      <c r="O202" s="45" t="str">
        <f t="shared" si="31"/>
        <v/>
      </c>
      <c r="S202" s="46" t="str">
        <f t="shared" si="24"/>
        <v>Impermeable EStampadoPerroS moradoSXXL</v>
      </c>
      <c r="T202" s="47"/>
      <c r="U202" s="48" t="s">
        <v>193</v>
      </c>
      <c r="V202" s="48" t="s">
        <v>18</v>
      </c>
      <c r="W202" s="48" t="s">
        <v>178</v>
      </c>
      <c r="X202" s="49">
        <v>1</v>
      </c>
      <c r="Y202" s="71">
        <v>82600</v>
      </c>
    </row>
    <row r="203" spans="4:25">
      <c r="D203" s="46"/>
      <c r="E203" s="42"/>
      <c r="F203" s="42" t="str">
        <f t="shared" si="25"/>
        <v>Impermeable EStampado</v>
      </c>
      <c r="G203" s="37" t="s">
        <v>354</v>
      </c>
      <c r="H203" s="12" t="str">
        <f t="shared" si="26"/>
        <v>XXL</v>
      </c>
      <c r="I203" s="12">
        <f t="shared" si="27"/>
        <v>1</v>
      </c>
      <c r="J203" s="37">
        <f>SUMIF(VENTAS!$K$3:$K$1048576,INVENTARIO!G203,VENTAS!$L$3:$L$1048576)</f>
        <v>0</v>
      </c>
      <c r="K203" s="43">
        <f t="shared" si="29"/>
        <v>1</v>
      </c>
      <c r="L203" s="39">
        <f>SUMIF(VENTAS!$K$3:$K$1048576,INVENTARIO!G203,VENTAS!$H$3:$H$1048576)</f>
        <v>0</v>
      </c>
      <c r="M203" s="44">
        <f t="shared" si="28"/>
        <v>0</v>
      </c>
      <c r="N203" s="43">
        <f t="shared" si="30"/>
        <v>0</v>
      </c>
      <c r="O203" s="45" t="str">
        <f t="shared" si="31"/>
        <v/>
      </c>
      <c r="S203" s="46" t="str">
        <f t="shared" ref="S203:S266" si="32">_xlfn.CONCAT(U203,W203,V203)</f>
        <v>Impermeable EStampadoStar WarS AzuLXXL</v>
      </c>
      <c r="T203" s="47"/>
      <c r="U203" s="48" t="s">
        <v>193</v>
      </c>
      <c r="V203" s="48" t="s">
        <v>18</v>
      </c>
      <c r="W203" s="48" t="s">
        <v>179</v>
      </c>
      <c r="X203" s="49">
        <v>1</v>
      </c>
      <c r="Y203" s="71">
        <v>82600</v>
      </c>
    </row>
    <row r="204" spans="4:25">
      <c r="D204" s="46"/>
      <c r="E204" s="42"/>
      <c r="F204" s="42" t="str">
        <f t="shared" si="25"/>
        <v>Impermeable EStampado</v>
      </c>
      <c r="G204" s="37" t="s">
        <v>355</v>
      </c>
      <c r="H204" s="12" t="str">
        <f t="shared" si="26"/>
        <v>XXL</v>
      </c>
      <c r="I204" s="12">
        <f t="shared" si="27"/>
        <v>1</v>
      </c>
      <c r="J204" s="37">
        <f>SUMIF(VENTAS!$K$3:$K$1048576,INVENTARIO!G204,VENTAS!$L$3:$L$1048576)</f>
        <v>0</v>
      </c>
      <c r="K204" s="43">
        <f t="shared" si="29"/>
        <v>1</v>
      </c>
      <c r="L204" s="39">
        <f>SUMIF(VENTAS!$K$3:$K$1048576,INVENTARIO!G204,VENTAS!$H$3:$H$1048576)</f>
        <v>0</v>
      </c>
      <c r="M204" s="44">
        <f t="shared" si="28"/>
        <v>0</v>
      </c>
      <c r="N204" s="43">
        <f t="shared" si="30"/>
        <v>0</v>
      </c>
      <c r="O204" s="45" t="str">
        <f t="shared" si="31"/>
        <v/>
      </c>
      <c r="S204" s="46" t="str">
        <f t="shared" si="32"/>
        <v>Impermeable EStampadoStar WarS NegroXXL</v>
      </c>
      <c r="T204" s="47"/>
      <c r="U204" s="48" t="s">
        <v>193</v>
      </c>
      <c r="V204" s="48" t="s">
        <v>18</v>
      </c>
      <c r="W204" s="48" t="s">
        <v>180</v>
      </c>
      <c r="X204" s="49">
        <v>1</v>
      </c>
      <c r="Y204" s="71">
        <v>82600</v>
      </c>
    </row>
    <row r="205" spans="4:25">
      <c r="D205" s="46"/>
      <c r="E205" s="42"/>
      <c r="F205" s="42" t="str">
        <f t="shared" si="25"/>
        <v>Impermeable EStampado</v>
      </c>
      <c r="G205" s="37" t="s">
        <v>356</v>
      </c>
      <c r="H205" s="12" t="str">
        <f t="shared" si="26"/>
        <v>XXL</v>
      </c>
      <c r="I205" s="12">
        <f t="shared" si="27"/>
        <v>1</v>
      </c>
      <c r="J205" s="37">
        <f>SUMIF(VENTAS!$K$3:$K$1048576,INVENTARIO!G205,VENTAS!$L$3:$L$1048576)</f>
        <v>0</v>
      </c>
      <c r="K205" s="43">
        <f t="shared" si="29"/>
        <v>1</v>
      </c>
      <c r="L205" s="39">
        <f>SUMIF(VENTAS!$K$3:$K$1048576,INVENTARIO!G205,VENTAS!$H$3:$H$1048576)</f>
        <v>0</v>
      </c>
      <c r="M205" s="44">
        <f t="shared" si="28"/>
        <v>0</v>
      </c>
      <c r="N205" s="43">
        <f t="shared" si="30"/>
        <v>0</v>
      </c>
      <c r="O205" s="45" t="str">
        <f t="shared" si="31"/>
        <v/>
      </c>
      <c r="S205" s="46" t="str">
        <f t="shared" si="32"/>
        <v>Impermeable EStampadoSuper HeroeS XXL</v>
      </c>
      <c r="T205" s="47"/>
      <c r="U205" s="48" t="s">
        <v>193</v>
      </c>
      <c r="V205" s="48" t="s">
        <v>18</v>
      </c>
      <c r="W205" s="48" t="s">
        <v>181</v>
      </c>
      <c r="X205" s="49">
        <v>1</v>
      </c>
      <c r="Y205" s="71">
        <v>82600</v>
      </c>
    </row>
    <row r="206" spans="4:25">
      <c r="D206" s="46"/>
      <c r="E206" s="42"/>
      <c r="F206" s="42" t="str">
        <f t="shared" si="25"/>
        <v>Impermeable EStampado</v>
      </c>
      <c r="G206" s="37" t="s">
        <v>357</v>
      </c>
      <c r="H206" s="12" t="str">
        <f t="shared" si="26"/>
        <v>XXS</v>
      </c>
      <c r="I206" s="12">
        <f t="shared" si="27"/>
        <v>1</v>
      </c>
      <c r="J206" s="37">
        <f>SUMIF(VENTAS!$K$3:$K$1048576,INVENTARIO!G206,VENTAS!$L$3:$L$1048576)</f>
        <v>0</v>
      </c>
      <c r="K206" s="43">
        <f t="shared" si="29"/>
        <v>1</v>
      </c>
      <c r="L206" s="39">
        <f>SUMIF(VENTAS!$K$3:$K$1048576,INVENTARIO!G206,VENTAS!$H$3:$H$1048576)</f>
        <v>0</v>
      </c>
      <c r="M206" s="44">
        <f t="shared" si="28"/>
        <v>0</v>
      </c>
      <c r="N206" s="43">
        <f t="shared" si="30"/>
        <v>0</v>
      </c>
      <c r="O206" s="45" t="str">
        <f t="shared" si="31"/>
        <v/>
      </c>
      <c r="S206" s="46" t="str">
        <f t="shared" si="32"/>
        <v>Impermeable EStampadoLibélulaSXXS</v>
      </c>
      <c r="T206" s="47"/>
      <c r="U206" s="48" t="s">
        <v>193</v>
      </c>
      <c r="V206" s="48" t="s">
        <v>32</v>
      </c>
      <c r="W206" s="48" t="s">
        <v>177</v>
      </c>
      <c r="X206" s="49">
        <v>1</v>
      </c>
      <c r="Y206" s="71">
        <v>65600</v>
      </c>
    </row>
    <row r="207" spans="4:25">
      <c r="D207" s="46"/>
      <c r="E207" s="42"/>
      <c r="F207" s="42" t="str">
        <f t="shared" si="25"/>
        <v>Impermeable EStampado</v>
      </c>
      <c r="G207" s="37" t="s">
        <v>358</v>
      </c>
      <c r="H207" s="12" t="str">
        <f t="shared" si="26"/>
        <v>XXXL</v>
      </c>
      <c r="I207" s="12">
        <f t="shared" si="27"/>
        <v>2</v>
      </c>
      <c r="J207" s="37">
        <f>SUMIF(VENTAS!$K$3:$K$1048576,INVENTARIO!G207,VENTAS!$L$3:$L$1048576)</f>
        <v>0</v>
      </c>
      <c r="K207" s="43">
        <f t="shared" si="29"/>
        <v>2</v>
      </c>
      <c r="L207" s="39">
        <f>SUMIF(VENTAS!$K$3:$K$1048576,INVENTARIO!G207,VENTAS!$H$3:$H$1048576)</f>
        <v>0</v>
      </c>
      <c r="M207" s="44">
        <f t="shared" si="28"/>
        <v>0</v>
      </c>
      <c r="N207" s="43">
        <f t="shared" si="30"/>
        <v>0</v>
      </c>
      <c r="O207" s="45" t="str">
        <f t="shared" si="31"/>
        <v/>
      </c>
      <c r="S207" s="46" t="str">
        <f t="shared" si="32"/>
        <v>Impermeable EStampadoLibélulaSXXXL</v>
      </c>
      <c r="T207" s="47"/>
      <c r="U207" s="48" t="s">
        <v>193</v>
      </c>
      <c r="V207" s="48" t="s">
        <v>22</v>
      </c>
      <c r="W207" s="48" t="s">
        <v>177</v>
      </c>
      <c r="X207" s="49">
        <v>2</v>
      </c>
      <c r="Y207" s="71">
        <v>86800</v>
      </c>
    </row>
    <row r="208" spans="4:25">
      <c r="D208" s="46"/>
      <c r="E208" s="42"/>
      <c r="F208" s="42" t="str">
        <f t="shared" si="25"/>
        <v>Impermeable EStampado</v>
      </c>
      <c r="G208" s="37" t="s">
        <v>359</v>
      </c>
      <c r="H208" s="12" t="str">
        <f t="shared" si="26"/>
        <v>XXXL</v>
      </c>
      <c r="I208" s="12">
        <f t="shared" si="27"/>
        <v>1</v>
      </c>
      <c r="J208" s="37">
        <f>SUMIF(VENTAS!$K$3:$K$1048576,INVENTARIO!G208,VENTAS!$L$3:$L$1048576)</f>
        <v>0</v>
      </c>
      <c r="K208" s="43">
        <f t="shared" si="29"/>
        <v>1</v>
      </c>
      <c r="L208" s="39">
        <f>SUMIF(VENTAS!$K$3:$K$1048576,INVENTARIO!G208,VENTAS!$H$3:$H$1048576)</f>
        <v>0</v>
      </c>
      <c r="M208" s="44">
        <f t="shared" si="28"/>
        <v>0</v>
      </c>
      <c r="N208" s="43">
        <f t="shared" si="30"/>
        <v>0</v>
      </c>
      <c r="O208" s="45" t="str">
        <f t="shared" si="31"/>
        <v/>
      </c>
      <c r="S208" s="46" t="str">
        <f t="shared" si="32"/>
        <v>Impermeable EStampadoPerroS moradoSXXXL</v>
      </c>
      <c r="T208" s="47"/>
      <c r="U208" s="48" t="s">
        <v>193</v>
      </c>
      <c r="V208" s="48" t="s">
        <v>22</v>
      </c>
      <c r="W208" s="48" t="s">
        <v>178</v>
      </c>
      <c r="X208" s="49">
        <v>1</v>
      </c>
      <c r="Y208" s="71">
        <v>86800</v>
      </c>
    </row>
    <row r="209" spans="4:25">
      <c r="D209" s="46"/>
      <c r="E209" s="42"/>
      <c r="F209" s="42" t="str">
        <f t="shared" si="25"/>
        <v xml:space="preserve">Impermeable EStampado 2P </v>
      </c>
      <c r="G209" s="37" t="s">
        <v>360</v>
      </c>
      <c r="H209" s="12" t="str">
        <f t="shared" si="26"/>
        <v>L</v>
      </c>
      <c r="I209" s="12">
        <f t="shared" si="27"/>
        <v>1</v>
      </c>
      <c r="J209" s="37">
        <f>SUMIF(VENTAS!$K$3:$K$1048576,INVENTARIO!G209,VENTAS!$L$3:$L$1048576)</f>
        <v>0</v>
      </c>
      <c r="K209" s="43">
        <f t="shared" si="29"/>
        <v>1</v>
      </c>
      <c r="L209" s="39">
        <f>SUMIF(VENTAS!$K$3:$K$1048576,INVENTARIO!G209,VENTAS!$H$3:$H$1048576)</f>
        <v>0</v>
      </c>
      <c r="M209" s="44">
        <f t="shared" si="28"/>
        <v>0</v>
      </c>
      <c r="N209" s="43">
        <f t="shared" si="30"/>
        <v>0</v>
      </c>
      <c r="O209" s="45" t="str">
        <f t="shared" si="31"/>
        <v/>
      </c>
      <c r="S209" s="46" t="str">
        <f t="shared" si="32"/>
        <v>Impermeable EStampado 2P Militar L</v>
      </c>
      <c r="T209" s="47"/>
      <c r="U209" s="48" t="s">
        <v>194</v>
      </c>
      <c r="V209" s="48" t="s">
        <v>7</v>
      </c>
      <c r="W209" s="48" t="s">
        <v>28</v>
      </c>
      <c r="X209" s="49">
        <v>1</v>
      </c>
      <c r="Y209" s="71">
        <v>96000</v>
      </c>
    </row>
    <row r="210" spans="4:25">
      <c r="D210" s="46"/>
      <c r="E210" s="42"/>
      <c r="F210" s="42" t="str">
        <f t="shared" si="25"/>
        <v>Impermeable TranSparente</v>
      </c>
      <c r="G210" s="37" t="s">
        <v>361</v>
      </c>
      <c r="H210" s="12" t="str">
        <f t="shared" si="26"/>
        <v>L</v>
      </c>
      <c r="I210" s="12">
        <f t="shared" si="27"/>
        <v>4</v>
      </c>
      <c r="J210" s="37">
        <f>SUMIF(VENTAS!$K$3:$K$1048576,INVENTARIO!G210,VENTAS!$L$3:$L$1048576)</f>
        <v>0</v>
      </c>
      <c r="K210" s="43">
        <f t="shared" si="29"/>
        <v>4</v>
      </c>
      <c r="L210" s="39">
        <f>SUMIF(VENTAS!$K$3:$K$1048576,INVENTARIO!G210,VENTAS!$H$3:$H$1048576)</f>
        <v>0</v>
      </c>
      <c r="M210" s="44">
        <f t="shared" si="28"/>
        <v>0</v>
      </c>
      <c r="N210" s="43">
        <f t="shared" si="30"/>
        <v>0</v>
      </c>
      <c r="O210" s="45" t="str">
        <f t="shared" si="31"/>
        <v/>
      </c>
      <c r="S210" s="46" t="str">
        <f t="shared" si="32"/>
        <v>Impermeable TranSparenteAmarilloL</v>
      </c>
      <c r="T210" s="47"/>
      <c r="U210" s="48" t="s">
        <v>195</v>
      </c>
      <c r="V210" s="48" t="s">
        <v>7</v>
      </c>
      <c r="W210" s="48" t="s">
        <v>23</v>
      </c>
      <c r="X210" s="49">
        <v>4</v>
      </c>
      <c r="Y210" s="71">
        <v>75500</v>
      </c>
    </row>
    <row r="211" spans="4:25">
      <c r="D211" s="46"/>
      <c r="E211" s="42"/>
      <c r="F211" s="42" t="str">
        <f t="shared" si="25"/>
        <v>Impermeable TranSparente</v>
      </c>
      <c r="G211" s="37" t="s">
        <v>362</v>
      </c>
      <c r="H211" s="12" t="str">
        <f t="shared" si="26"/>
        <v>L</v>
      </c>
      <c r="I211" s="12">
        <f t="shared" si="27"/>
        <v>9</v>
      </c>
      <c r="J211" s="37">
        <f>SUMIF(VENTAS!$K$3:$K$1048576,INVENTARIO!G211,VENTAS!$L$3:$L$1048576)</f>
        <v>0</v>
      </c>
      <c r="K211" s="43">
        <f t="shared" si="29"/>
        <v>9</v>
      </c>
      <c r="L211" s="39">
        <f>SUMIF(VENTAS!$K$3:$K$1048576,INVENTARIO!G211,VENTAS!$H$3:$H$1048576)</f>
        <v>0</v>
      </c>
      <c r="M211" s="44">
        <f t="shared" si="28"/>
        <v>0</v>
      </c>
      <c r="N211" s="43">
        <f t="shared" si="30"/>
        <v>0</v>
      </c>
      <c r="O211" s="45" t="str">
        <f t="shared" si="31"/>
        <v/>
      </c>
      <c r="S211" s="46" t="str">
        <f t="shared" si="32"/>
        <v>Impermeable TranSparenteAzuLAguaL</v>
      </c>
      <c r="T211" s="47"/>
      <c r="U211" s="48" t="s">
        <v>195</v>
      </c>
      <c r="V211" s="48" t="s">
        <v>7</v>
      </c>
      <c r="W211" s="48" t="s">
        <v>170</v>
      </c>
      <c r="X211" s="49">
        <v>9</v>
      </c>
      <c r="Y211" s="71">
        <v>75500</v>
      </c>
    </row>
    <row r="212" spans="4:25">
      <c r="D212" s="46"/>
      <c r="E212" s="42"/>
      <c r="F212" s="42" t="str">
        <f t="shared" si="25"/>
        <v>Impermeable TranSparente</v>
      </c>
      <c r="G212" s="37" t="s">
        <v>363</v>
      </c>
      <c r="H212" s="12" t="str">
        <f t="shared" si="26"/>
        <v>L</v>
      </c>
      <c r="I212" s="12">
        <f t="shared" si="27"/>
        <v>3</v>
      </c>
      <c r="J212" s="37">
        <f>SUMIF(VENTAS!$K$3:$K$1048576,INVENTARIO!G212,VENTAS!$L$3:$L$1048576)</f>
        <v>0</v>
      </c>
      <c r="K212" s="43">
        <f t="shared" si="29"/>
        <v>3</v>
      </c>
      <c r="L212" s="39">
        <f>SUMIF(VENTAS!$K$3:$K$1048576,INVENTARIO!G212,VENTAS!$H$3:$H$1048576)</f>
        <v>0</v>
      </c>
      <c r="M212" s="44">
        <f t="shared" si="28"/>
        <v>0</v>
      </c>
      <c r="N212" s="43">
        <f t="shared" si="30"/>
        <v>0</v>
      </c>
      <c r="O212" s="45" t="str">
        <f t="shared" si="31"/>
        <v/>
      </c>
      <c r="S212" s="46" t="str">
        <f t="shared" si="32"/>
        <v>Impermeable TranSparenteAzuLCieloL</v>
      </c>
      <c r="T212" s="47"/>
      <c r="U212" s="48" t="s">
        <v>195</v>
      </c>
      <c r="V212" s="48" t="s">
        <v>7</v>
      </c>
      <c r="W212" s="48" t="s">
        <v>173</v>
      </c>
      <c r="X212" s="49">
        <v>3</v>
      </c>
      <c r="Y212" s="71">
        <v>75500</v>
      </c>
    </row>
    <row r="213" spans="4:25">
      <c r="D213" s="46"/>
      <c r="E213" s="42"/>
      <c r="F213" s="42" t="str">
        <f t="shared" si="25"/>
        <v>Impermeable TranSparente</v>
      </c>
      <c r="G213" s="37" t="s">
        <v>364</v>
      </c>
      <c r="H213" s="12" t="str">
        <f t="shared" si="26"/>
        <v>L</v>
      </c>
      <c r="I213" s="12">
        <f t="shared" si="27"/>
        <v>5</v>
      </c>
      <c r="J213" s="37">
        <f>SUMIF(VENTAS!$K$3:$K$1048576,INVENTARIO!G213,VENTAS!$L$3:$L$1048576)</f>
        <v>0</v>
      </c>
      <c r="K213" s="43">
        <f t="shared" si="29"/>
        <v>5</v>
      </c>
      <c r="L213" s="39">
        <f>SUMIF(VENTAS!$K$3:$K$1048576,INVENTARIO!G213,VENTAS!$H$3:$H$1048576)</f>
        <v>0</v>
      </c>
      <c r="M213" s="44">
        <f t="shared" si="28"/>
        <v>0</v>
      </c>
      <c r="N213" s="43">
        <f t="shared" si="30"/>
        <v>0</v>
      </c>
      <c r="O213" s="45" t="str">
        <f t="shared" si="31"/>
        <v/>
      </c>
      <c r="S213" s="46" t="str">
        <f t="shared" si="32"/>
        <v>Impermeable TranSparenteAzuLOScuroL</v>
      </c>
      <c r="T213" s="47"/>
      <c r="U213" s="48" t="s">
        <v>195</v>
      </c>
      <c r="V213" s="48" t="s">
        <v>7</v>
      </c>
      <c r="W213" s="48" t="s">
        <v>168</v>
      </c>
      <c r="X213" s="49">
        <v>5</v>
      </c>
      <c r="Y213" s="71">
        <v>75500</v>
      </c>
    </row>
    <row r="214" spans="4:25">
      <c r="D214" s="46"/>
      <c r="E214" s="42"/>
      <c r="F214" s="42" t="str">
        <f t="shared" si="25"/>
        <v>Impermeable TranSparente</v>
      </c>
      <c r="G214" s="37" t="s">
        <v>365</v>
      </c>
      <c r="H214" s="12" t="str">
        <f t="shared" si="26"/>
        <v>L</v>
      </c>
      <c r="I214" s="12">
        <f t="shared" si="27"/>
        <v>1</v>
      </c>
      <c r="J214" s="37">
        <f>SUMIF(VENTAS!$K$3:$K$1048576,INVENTARIO!G214,VENTAS!$L$3:$L$1048576)</f>
        <v>0</v>
      </c>
      <c r="K214" s="43">
        <f t="shared" si="29"/>
        <v>1</v>
      </c>
      <c r="L214" s="39">
        <f>SUMIF(VENTAS!$K$3:$K$1048576,INVENTARIO!G214,VENTAS!$H$3:$H$1048576)</f>
        <v>0</v>
      </c>
      <c r="M214" s="44">
        <f t="shared" si="28"/>
        <v>0</v>
      </c>
      <c r="N214" s="43">
        <f t="shared" si="30"/>
        <v>0</v>
      </c>
      <c r="O214" s="45" t="str">
        <f t="shared" si="31"/>
        <v/>
      </c>
      <c r="S214" s="46" t="str">
        <f t="shared" si="32"/>
        <v>Impermeable TranSparenteAzuLReyL</v>
      </c>
      <c r="T214" s="47"/>
      <c r="U214" s="48" t="s">
        <v>195</v>
      </c>
      <c r="V214" s="48" t="s">
        <v>7</v>
      </c>
      <c r="W214" s="48" t="s">
        <v>155</v>
      </c>
      <c r="X214" s="49">
        <v>1</v>
      </c>
      <c r="Y214" s="71">
        <v>75500</v>
      </c>
    </row>
    <row r="215" spans="4:25">
      <c r="D215" s="46"/>
      <c r="E215" s="42"/>
      <c r="F215" s="42" t="str">
        <f t="shared" si="25"/>
        <v>Impermeable TranSparente</v>
      </c>
      <c r="G215" s="37" t="s">
        <v>366</v>
      </c>
      <c r="H215" s="12" t="str">
        <f t="shared" si="26"/>
        <v>L</v>
      </c>
      <c r="I215" s="12">
        <f t="shared" si="27"/>
        <v>5</v>
      </c>
      <c r="J215" s="37">
        <f>SUMIF(VENTAS!$K$3:$K$1048576,INVENTARIO!G215,VENTAS!$L$3:$L$1048576)</f>
        <v>0</v>
      </c>
      <c r="K215" s="43">
        <f t="shared" si="29"/>
        <v>5</v>
      </c>
      <c r="L215" s="39">
        <f>SUMIF(VENTAS!$K$3:$K$1048576,INVENTARIO!G215,VENTAS!$H$3:$H$1048576)</f>
        <v>0</v>
      </c>
      <c r="M215" s="44">
        <f t="shared" si="28"/>
        <v>0</v>
      </c>
      <c r="N215" s="43">
        <f t="shared" si="30"/>
        <v>0</v>
      </c>
      <c r="O215" s="45" t="str">
        <f t="shared" si="31"/>
        <v/>
      </c>
      <c r="S215" s="46" t="str">
        <f t="shared" si="32"/>
        <v>Impermeable TranSparenteMoradoL</v>
      </c>
      <c r="T215" s="47"/>
      <c r="U215" s="48" t="s">
        <v>195</v>
      </c>
      <c r="V215" s="48" t="s">
        <v>7</v>
      </c>
      <c r="W215" s="48" t="s">
        <v>10</v>
      </c>
      <c r="X215" s="49">
        <v>5</v>
      </c>
      <c r="Y215" s="71">
        <v>75500</v>
      </c>
    </row>
    <row r="216" spans="4:25">
      <c r="D216" s="46"/>
      <c r="E216" s="42"/>
      <c r="F216" s="42" t="str">
        <f t="shared" si="25"/>
        <v>Impermeable TranSparente</v>
      </c>
      <c r="G216" s="37" t="s">
        <v>367</v>
      </c>
      <c r="H216" s="12" t="str">
        <f t="shared" si="26"/>
        <v>L</v>
      </c>
      <c r="I216" s="12">
        <f t="shared" si="27"/>
        <v>3</v>
      </c>
      <c r="J216" s="37">
        <f>SUMIF(VENTAS!$K$3:$K$1048576,INVENTARIO!G216,VENTAS!$L$3:$L$1048576)</f>
        <v>0</v>
      </c>
      <c r="K216" s="43">
        <f t="shared" si="29"/>
        <v>3</v>
      </c>
      <c r="L216" s="39">
        <f>SUMIF(VENTAS!$K$3:$K$1048576,INVENTARIO!G216,VENTAS!$H$3:$H$1048576)</f>
        <v>0</v>
      </c>
      <c r="M216" s="44">
        <f t="shared" si="28"/>
        <v>0</v>
      </c>
      <c r="N216" s="43">
        <f t="shared" si="30"/>
        <v>0</v>
      </c>
      <c r="O216" s="45" t="str">
        <f t="shared" si="31"/>
        <v/>
      </c>
      <c r="S216" s="46" t="str">
        <f t="shared" si="32"/>
        <v>Impermeable TranSparenteNaranjaL</v>
      </c>
      <c r="T216" s="47"/>
      <c r="U216" s="48" t="s">
        <v>195</v>
      </c>
      <c r="V216" s="48" t="s">
        <v>7</v>
      </c>
      <c r="W216" s="48" t="s">
        <v>42</v>
      </c>
      <c r="X216" s="49">
        <v>3</v>
      </c>
      <c r="Y216" s="71">
        <v>75500</v>
      </c>
    </row>
    <row r="217" spans="4:25">
      <c r="D217" s="46"/>
      <c r="E217" s="42"/>
      <c r="F217" s="42" t="str">
        <f t="shared" si="25"/>
        <v>Impermeable TranSparente</v>
      </c>
      <c r="G217" s="37" t="s">
        <v>368</v>
      </c>
      <c r="H217" s="12" t="str">
        <f t="shared" si="26"/>
        <v>L</v>
      </c>
      <c r="I217" s="12">
        <f t="shared" si="27"/>
        <v>7</v>
      </c>
      <c r="J217" s="37">
        <f>SUMIF(VENTAS!$K$3:$K$1048576,INVENTARIO!G217,VENTAS!$L$3:$L$1048576)</f>
        <v>0</v>
      </c>
      <c r="K217" s="43">
        <f t="shared" si="29"/>
        <v>7</v>
      </c>
      <c r="L217" s="39">
        <f>SUMIF(VENTAS!$K$3:$K$1048576,INVENTARIO!G217,VENTAS!$H$3:$H$1048576)</f>
        <v>0</v>
      </c>
      <c r="M217" s="44">
        <f t="shared" si="28"/>
        <v>0</v>
      </c>
      <c r="N217" s="43">
        <f t="shared" si="30"/>
        <v>0</v>
      </c>
      <c r="O217" s="45" t="str">
        <f t="shared" si="31"/>
        <v/>
      </c>
      <c r="S217" s="46" t="str">
        <f t="shared" si="32"/>
        <v>Impermeable TranSparenteRojoL</v>
      </c>
      <c r="T217" s="47"/>
      <c r="U217" s="48" t="s">
        <v>195</v>
      </c>
      <c r="V217" s="48" t="s">
        <v>7</v>
      </c>
      <c r="W217" s="48" t="s">
        <v>20</v>
      </c>
      <c r="X217" s="49">
        <v>7</v>
      </c>
      <c r="Y217" s="71">
        <v>75500</v>
      </c>
    </row>
    <row r="218" spans="4:25">
      <c r="D218" s="46"/>
      <c r="E218" s="42"/>
      <c r="F218" s="42" t="str">
        <f t="shared" si="25"/>
        <v>Impermeable TranSparente</v>
      </c>
      <c r="G218" s="37" t="s">
        <v>369</v>
      </c>
      <c r="H218" s="12" t="str">
        <f t="shared" si="26"/>
        <v>L</v>
      </c>
      <c r="I218" s="12">
        <f t="shared" si="27"/>
        <v>4</v>
      </c>
      <c r="J218" s="37">
        <f>SUMIF(VENTAS!$K$3:$K$1048576,INVENTARIO!G218,VENTAS!$L$3:$L$1048576)</f>
        <v>0</v>
      </c>
      <c r="K218" s="43">
        <f t="shared" si="29"/>
        <v>4</v>
      </c>
      <c r="L218" s="39">
        <f>SUMIF(VENTAS!$K$3:$K$1048576,INVENTARIO!G218,VENTAS!$H$3:$H$1048576)</f>
        <v>0</v>
      </c>
      <c r="M218" s="44">
        <f t="shared" si="28"/>
        <v>0</v>
      </c>
      <c r="N218" s="43">
        <f t="shared" si="30"/>
        <v>0</v>
      </c>
      <c r="O218" s="45" t="str">
        <f t="shared" si="31"/>
        <v/>
      </c>
      <c r="S218" s="46" t="str">
        <f t="shared" si="32"/>
        <v>Impermeable TranSparenteRoSa PálidoL</v>
      </c>
      <c r="T218" s="47"/>
      <c r="U218" s="48" t="s">
        <v>195</v>
      </c>
      <c r="V218" s="48" t="s">
        <v>7</v>
      </c>
      <c r="W218" s="48" t="s">
        <v>183</v>
      </c>
      <c r="X218" s="49">
        <v>4</v>
      </c>
      <c r="Y218" s="71">
        <v>75500</v>
      </c>
    </row>
    <row r="219" spans="4:25">
      <c r="D219" s="46"/>
      <c r="E219" s="42"/>
      <c r="F219" s="42" t="str">
        <f t="shared" si="25"/>
        <v>Impermeable TranSparente</v>
      </c>
      <c r="G219" s="37" t="s">
        <v>370</v>
      </c>
      <c r="H219" s="12" t="str">
        <f t="shared" si="26"/>
        <v>L</v>
      </c>
      <c r="I219" s="12">
        <f t="shared" si="27"/>
        <v>3</v>
      </c>
      <c r="J219" s="37">
        <f>SUMIF(VENTAS!$K$3:$K$1048576,INVENTARIO!G219,VENTAS!$L$3:$L$1048576)</f>
        <v>0</v>
      </c>
      <c r="K219" s="43">
        <f t="shared" si="29"/>
        <v>3</v>
      </c>
      <c r="L219" s="39">
        <f>SUMIF(VENTAS!$K$3:$K$1048576,INVENTARIO!G219,VENTAS!$H$3:$H$1048576)</f>
        <v>0</v>
      </c>
      <c r="M219" s="44">
        <f t="shared" si="28"/>
        <v>0</v>
      </c>
      <c r="N219" s="43">
        <f t="shared" si="30"/>
        <v>0</v>
      </c>
      <c r="O219" s="45" t="str">
        <f t="shared" si="31"/>
        <v/>
      </c>
      <c r="S219" s="46" t="str">
        <f t="shared" si="32"/>
        <v>Impermeable TranSparenteRoSadoL</v>
      </c>
      <c r="T219" s="47"/>
      <c r="U219" s="48" t="s">
        <v>195</v>
      </c>
      <c r="V219" s="48" t="s">
        <v>7</v>
      </c>
      <c r="W219" s="48" t="s">
        <v>171</v>
      </c>
      <c r="X219" s="49">
        <v>3</v>
      </c>
      <c r="Y219" s="71">
        <v>75500</v>
      </c>
    </row>
    <row r="220" spans="4:25">
      <c r="D220" s="46"/>
      <c r="E220" s="42"/>
      <c r="F220" s="42" t="str">
        <f t="shared" si="25"/>
        <v>Impermeable TranSparente</v>
      </c>
      <c r="G220" s="37" t="s">
        <v>371</v>
      </c>
      <c r="H220" s="12" t="str">
        <f t="shared" si="26"/>
        <v>L</v>
      </c>
      <c r="I220" s="12">
        <f t="shared" si="27"/>
        <v>1</v>
      </c>
      <c r="J220" s="37">
        <f>SUMIF(VENTAS!$K$3:$K$1048576,INVENTARIO!G220,VENTAS!$L$3:$L$1048576)</f>
        <v>0</v>
      </c>
      <c r="K220" s="43">
        <f t="shared" si="29"/>
        <v>1</v>
      </c>
      <c r="L220" s="39">
        <f>SUMIF(VENTAS!$K$3:$K$1048576,INVENTARIO!G220,VENTAS!$H$3:$H$1048576)</f>
        <v>0</v>
      </c>
      <c r="M220" s="44">
        <f t="shared" si="28"/>
        <v>0</v>
      </c>
      <c r="N220" s="43">
        <f t="shared" si="30"/>
        <v>0</v>
      </c>
      <c r="O220" s="45" t="str">
        <f t="shared" si="31"/>
        <v/>
      </c>
      <c r="S220" s="46" t="str">
        <f t="shared" si="32"/>
        <v>Impermeable TranSparenteVerdeL</v>
      </c>
      <c r="T220" s="47"/>
      <c r="U220" s="48" t="s">
        <v>195</v>
      </c>
      <c r="V220" s="48" t="s">
        <v>7</v>
      </c>
      <c r="W220" s="48" t="s">
        <v>26</v>
      </c>
      <c r="X220" s="49">
        <v>1</v>
      </c>
      <c r="Y220" s="71">
        <v>75500</v>
      </c>
    </row>
    <row r="221" spans="4:25">
      <c r="D221" s="46"/>
      <c r="E221" s="42"/>
      <c r="F221" s="42" t="str">
        <f t="shared" si="25"/>
        <v>Impermeable TranSparente</v>
      </c>
      <c r="G221" s="37" t="s">
        <v>372</v>
      </c>
      <c r="H221" s="12" t="str">
        <f t="shared" si="26"/>
        <v>L</v>
      </c>
      <c r="I221" s="12">
        <f t="shared" si="27"/>
        <v>5</v>
      </c>
      <c r="J221" s="37">
        <f>SUMIF(VENTAS!$K$3:$K$1048576,INVENTARIO!G221,VENTAS!$L$3:$L$1048576)</f>
        <v>0</v>
      </c>
      <c r="K221" s="43">
        <f t="shared" si="29"/>
        <v>5</v>
      </c>
      <c r="L221" s="39">
        <f>SUMIF(VENTAS!$K$3:$K$1048576,INVENTARIO!G221,VENTAS!$H$3:$H$1048576)</f>
        <v>0</v>
      </c>
      <c r="M221" s="44">
        <f t="shared" si="28"/>
        <v>0</v>
      </c>
      <c r="N221" s="43">
        <f t="shared" si="30"/>
        <v>0</v>
      </c>
      <c r="O221" s="45" t="str">
        <f t="shared" si="31"/>
        <v/>
      </c>
      <c r="S221" s="46" t="str">
        <f t="shared" si="32"/>
        <v>Impermeable TranSparenteVerde LimónL</v>
      </c>
      <c r="T221" s="47"/>
      <c r="U221" s="48" t="s">
        <v>195</v>
      </c>
      <c r="V221" s="48" t="s">
        <v>7</v>
      </c>
      <c r="W221" s="48" t="s">
        <v>25</v>
      </c>
      <c r="X221" s="49">
        <v>5</v>
      </c>
      <c r="Y221" s="71">
        <v>75500</v>
      </c>
    </row>
    <row r="222" spans="4:25">
      <c r="D222" s="46"/>
      <c r="E222" s="42"/>
      <c r="F222" s="42" t="str">
        <f t="shared" si="25"/>
        <v>Impermeable TranSparente</v>
      </c>
      <c r="G222" s="37" t="s">
        <v>373</v>
      </c>
      <c r="H222" s="12" t="str">
        <f t="shared" si="26"/>
        <v>L</v>
      </c>
      <c r="I222" s="12">
        <f t="shared" si="27"/>
        <v>1</v>
      </c>
      <c r="J222" s="37">
        <f>SUMIF(VENTAS!$K$3:$K$1048576,INVENTARIO!G222,VENTAS!$L$3:$L$1048576)</f>
        <v>0</v>
      </c>
      <c r="K222" s="43">
        <f t="shared" si="29"/>
        <v>1</v>
      </c>
      <c r="L222" s="39">
        <f>SUMIF(VENTAS!$K$3:$K$1048576,INVENTARIO!G222,VENTAS!$H$3:$H$1048576)</f>
        <v>0</v>
      </c>
      <c r="M222" s="44">
        <f t="shared" si="28"/>
        <v>0</v>
      </c>
      <c r="N222" s="43">
        <f t="shared" si="30"/>
        <v>0</v>
      </c>
      <c r="O222" s="45" t="str">
        <f t="shared" si="31"/>
        <v/>
      </c>
      <c r="S222" s="46" t="str">
        <f t="shared" si="32"/>
        <v>Impermeable TranSparenteVerde MentaL</v>
      </c>
      <c r="T222" s="47"/>
      <c r="U222" s="48" t="s">
        <v>195</v>
      </c>
      <c r="V222" s="48" t="s">
        <v>7</v>
      </c>
      <c r="W222" s="48" t="s">
        <v>8</v>
      </c>
      <c r="X222" s="49">
        <v>1</v>
      </c>
      <c r="Y222" s="71">
        <v>75500</v>
      </c>
    </row>
    <row r="223" spans="4:25">
      <c r="D223" s="46"/>
      <c r="E223" s="42"/>
      <c r="F223" s="42" t="str">
        <f t="shared" si="25"/>
        <v>Impermeable TranSparente</v>
      </c>
      <c r="G223" s="37" t="s">
        <v>374</v>
      </c>
      <c r="H223" s="12" t="str">
        <f t="shared" si="26"/>
        <v>L</v>
      </c>
      <c r="I223" s="12">
        <f t="shared" si="27"/>
        <v>2</v>
      </c>
      <c r="J223" s="37">
        <f>SUMIF(VENTAS!$K$3:$K$1048576,INVENTARIO!G223,VENTAS!$L$3:$L$1048576)</f>
        <v>0</v>
      </c>
      <c r="K223" s="43">
        <f t="shared" si="29"/>
        <v>2</v>
      </c>
      <c r="L223" s="39">
        <f>SUMIF(VENTAS!$K$3:$K$1048576,INVENTARIO!G223,VENTAS!$H$3:$H$1048576)</f>
        <v>0</v>
      </c>
      <c r="M223" s="44">
        <f t="shared" si="28"/>
        <v>0</v>
      </c>
      <c r="N223" s="43">
        <f t="shared" si="30"/>
        <v>0</v>
      </c>
      <c r="O223" s="45" t="str">
        <f t="shared" si="31"/>
        <v/>
      </c>
      <c r="S223" s="46" t="str">
        <f t="shared" si="32"/>
        <v>Impermeable TranSparenteVerde MilitarL</v>
      </c>
      <c r="T223" s="47"/>
      <c r="U223" s="48" t="s">
        <v>195</v>
      </c>
      <c r="V223" s="48" t="s">
        <v>7</v>
      </c>
      <c r="W223" s="48" t="s">
        <v>27</v>
      </c>
      <c r="X223" s="49">
        <v>2</v>
      </c>
      <c r="Y223" s="71">
        <v>75500</v>
      </c>
    </row>
    <row r="224" spans="4:25">
      <c r="D224" s="46"/>
      <c r="E224" s="42"/>
      <c r="F224" s="42" t="str">
        <f t="shared" si="25"/>
        <v>Impermeable TranSparente</v>
      </c>
      <c r="G224" s="37" t="s">
        <v>375</v>
      </c>
      <c r="H224" s="12" t="str">
        <f t="shared" si="26"/>
        <v>M</v>
      </c>
      <c r="I224" s="12">
        <f t="shared" si="27"/>
        <v>4</v>
      </c>
      <c r="J224" s="37">
        <f>SUMIF(VENTAS!$K$3:$K$1048576,INVENTARIO!G224,VENTAS!$L$3:$L$1048576)</f>
        <v>0</v>
      </c>
      <c r="K224" s="43">
        <f t="shared" si="29"/>
        <v>4</v>
      </c>
      <c r="L224" s="39">
        <f>SUMIF(VENTAS!$K$3:$K$1048576,INVENTARIO!G224,VENTAS!$H$3:$H$1048576)</f>
        <v>0</v>
      </c>
      <c r="M224" s="44">
        <f t="shared" si="28"/>
        <v>0</v>
      </c>
      <c r="N224" s="43">
        <f t="shared" si="30"/>
        <v>0</v>
      </c>
      <c r="O224" s="45" t="str">
        <f t="shared" si="31"/>
        <v/>
      </c>
      <c r="S224" s="46" t="str">
        <f t="shared" si="32"/>
        <v>Impermeable TranSparenteAmarilloM</v>
      </c>
      <c r="T224" s="47"/>
      <c r="U224" s="48" t="s">
        <v>195</v>
      </c>
      <c r="V224" s="48" t="s">
        <v>12</v>
      </c>
      <c r="W224" s="48" t="s">
        <v>23</v>
      </c>
      <c r="X224" s="49">
        <v>4</v>
      </c>
      <c r="Y224" s="71">
        <v>70600</v>
      </c>
    </row>
    <row r="225" spans="4:25">
      <c r="D225" s="46"/>
      <c r="E225" s="42"/>
      <c r="F225" s="42" t="str">
        <f t="shared" si="25"/>
        <v>Impermeable TranSparente</v>
      </c>
      <c r="G225" s="37" t="s">
        <v>376</v>
      </c>
      <c r="H225" s="12" t="str">
        <f t="shared" si="26"/>
        <v>M</v>
      </c>
      <c r="I225" s="12">
        <f t="shared" si="27"/>
        <v>5</v>
      </c>
      <c r="J225" s="37">
        <f>SUMIF(VENTAS!$K$3:$K$1048576,INVENTARIO!G225,VENTAS!$L$3:$L$1048576)</f>
        <v>0</v>
      </c>
      <c r="K225" s="43">
        <f t="shared" si="29"/>
        <v>5</v>
      </c>
      <c r="L225" s="39">
        <f>SUMIF(VENTAS!$K$3:$K$1048576,INVENTARIO!G225,VENTAS!$H$3:$H$1048576)</f>
        <v>0</v>
      </c>
      <c r="M225" s="44">
        <f t="shared" si="28"/>
        <v>0</v>
      </c>
      <c r="N225" s="43">
        <f t="shared" si="30"/>
        <v>0</v>
      </c>
      <c r="O225" s="45" t="str">
        <f t="shared" si="31"/>
        <v/>
      </c>
      <c r="S225" s="46" t="str">
        <f t="shared" si="32"/>
        <v>Impermeable TranSparenteAzuLAguaM</v>
      </c>
      <c r="T225" s="47"/>
      <c r="U225" s="48" t="s">
        <v>195</v>
      </c>
      <c r="V225" s="48" t="s">
        <v>12</v>
      </c>
      <c r="W225" s="48" t="s">
        <v>170</v>
      </c>
      <c r="X225" s="49">
        <v>5</v>
      </c>
      <c r="Y225" s="71">
        <v>70600</v>
      </c>
    </row>
    <row r="226" spans="4:25">
      <c r="D226" s="46"/>
      <c r="E226" s="42"/>
      <c r="F226" s="42" t="str">
        <f t="shared" si="25"/>
        <v>Impermeable TranSparente</v>
      </c>
      <c r="G226" s="37" t="s">
        <v>377</v>
      </c>
      <c r="H226" s="12" t="str">
        <f t="shared" si="26"/>
        <v>M</v>
      </c>
      <c r="I226" s="12">
        <f t="shared" si="27"/>
        <v>4</v>
      </c>
      <c r="J226" s="37">
        <f>SUMIF(VENTAS!$K$3:$K$1048576,INVENTARIO!G226,VENTAS!$L$3:$L$1048576)</f>
        <v>0</v>
      </c>
      <c r="K226" s="43">
        <f t="shared" si="29"/>
        <v>4</v>
      </c>
      <c r="L226" s="39">
        <f>SUMIF(VENTAS!$K$3:$K$1048576,INVENTARIO!G226,VENTAS!$H$3:$H$1048576)</f>
        <v>0</v>
      </c>
      <c r="M226" s="44">
        <f t="shared" si="28"/>
        <v>0</v>
      </c>
      <c r="N226" s="43">
        <f t="shared" si="30"/>
        <v>0</v>
      </c>
      <c r="O226" s="45" t="str">
        <f t="shared" si="31"/>
        <v/>
      </c>
      <c r="S226" s="46" t="str">
        <f t="shared" si="32"/>
        <v>Impermeable TranSparenteAzuLCieloM</v>
      </c>
      <c r="T226" s="47"/>
      <c r="U226" s="48" t="s">
        <v>195</v>
      </c>
      <c r="V226" s="48" t="s">
        <v>12</v>
      </c>
      <c r="W226" s="48" t="s">
        <v>173</v>
      </c>
      <c r="X226" s="49">
        <v>4</v>
      </c>
      <c r="Y226" s="71">
        <v>70600</v>
      </c>
    </row>
    <row r="227" spans="4:25">
      <c r="D227" s="46"/>
      <c r="E227" s="42"/>
      <c r="F227" s="42" t="str">
        <f t="shared" si="25"/>
        <v>Impermeable TranSparente</v>
      </c>
      <c r="G227" s="37" t="s">
        <v>378</v>
      </c>
      <c r="H227" s="12" t="str">
        <f t="shared" si="26"/>
        <v>M</v>
      </c>
      <c r="I227" s="12">
        <f t="shared" si="27"/>
        <v>3</v>
      </c>
      <c r="J227" s="37">
        <f>SUMIF(VENTAS!$K$3:$K$1048576,INVENTARIO!G227,VENTAS!$L$3:$L$1048576)</f>
        <v>0</v>
      </c>
      <c r="K227" s="43">
        <f t="shared" si="29"/>
        <v>3</v>
      </c>
      <c r="L227" s="39">
        <f>SUMIF(VENTAS!$K$3:$K$1048576,INVENTARIO!G227,VENTAS!$H$3:$H$1048576)</f>
        <v>0</v>
      </c>
      <c r="M227" s="44">
        <f t="shared" si="28"/>
        <v>0</v>
      </c>
      <c r="N227" s="43">
        <f t="shared" si="30"/>
        <v>0</v>
      </c>
      <c r="O227" s="45" t="str">
        <f t="shared" si="31"/>
        <v/>
      </c>
      <c r="S227" s="46" t="str">
        <f t="shared" si="32"/>
        <v>Impermeable TranSparenteAzuLOScuroM</v>
      </c>
      <c r="T227" s="47"/>
      <c r="U227" s="48" t="s">
        <v>195</v>
      </c>
      <c r="V227" s="48" t="s">
        <v>12</v>
      </c>
      <c r="W227" s="48" t="s">
        <v>168</v>
      </c>
      <c r="X227" s="49">
        <v>3</v>
      </c>
      <c r="Y227" s="71">
        <v>70600</v>
      </c>
    </row>
    <row r="228" spans="4:25">
      <c r="D228" s="46"/>
      <c r="E228" s="42"/>
      <c r="F228" s="42" t="str">
        <f t="shared" si="25"/>
        <v>Impermeable TranSparente</v>
      </c>
      <c r="G228" s="37" t="s">
        <v>379</v>
      </c>
      <c r="H228" s="12" t="str">
        <f t="shared" si="26"/>
        <v>M</v>
      </c>
      <c r="I228" s="12">
        <f t="shared" si="27"/>
        <v>8</v>
      </c>
      <c r="J228" s="37">
        <f>SUMIF(VENTAS!$K$3:$K$1048576,INVENTARIO!G228,VENTAS!$L$3:$L$1048576)</f>
        <v>0</v>
      </c>
      <c r="K228" s="43">
        <f t="shared" si="29"/>
        <v>8</v>
      </c>
      <c r="L228" s="39">
        <f>SUMIF(VENTAS!$K$3:$K$1048576,INVENTARIO!G228,VENTAS!$H$3:$H$1048576)</f>
        <v>0</v>
      </c>
      <c r="M228" s="44">
        <f t="shared" si="28"/>
        <v>0</v>
      </c>
      <c r="N228" s="43">
        <f t="shared" si="30"/>
        <v>0</v>
      </c>
      <c r="O228" s="45" t="str">
        <f t="shared" si="31"/>
        <v/>
      </c>
      <c r="S228" s="46" t="str">
        <f t="shared" si="32"/>
        <v>Impermeable TranSparenteMoradoM</v>
      </c>
      <c r="T228" s="47"/>
      <c r="U228" s="48" t="s">
        <v>195</v>
      </c>
      <c r="V228" s="48" t="s">
        <v>12</v>
      </c>
      <c r="W228" s="48" t="s">
        <v>10</v>
      </c>
      <c r="X228" s="49">
        <v>8</v>
      </c>
      <c r="Y228" s="71">
        <v>70525</v>
      </c>
    </row>
    <row r="229" spans="4:25">
      <c r="D229" s="46"/>
      <c r="E229" s="42"/>
      <c r="F229" s="42" t="str">
        <f t="shared" si="25"/>
        <v>Impermeable TranSparente</v>
      </c>
      <c r="G229" s="37" t="s">
        <v>380</v>
      </c>
      <c r="H229" s="12" t="str">
        <f t="shared" si="26"/>
        <v>M</v>
      </c>
      <c r="I229" s="12">
        <f t="shared" si="27"/>
        <v>4</v>
      </c>
      <c r="J229" s="37">
        <f>SUMIF(VENTAS!$K$3:$K$1048576,INVENTARIO!G229,VENTAS!$L$3:$L$1048576)</f>
        <v>0</v>
      </c>
      <c r="K229" s="43">
        <f t="shared" si="29"/>
        <v>4</v>
      </c>
      <c r="L229" s="39">
        <f>SUMIF(VENTAS!$K$3:$K$1048576,INVENTARIO!G229,VENTAS!$H$3:$H$1048576)</f>
        <v>0</v>
      </c>
      <c r="M229" s="44">
        <f t="shared" si="28"/>
        <v>0</v>
      </c>
      <c r="N229" s="43">
        <f t="shared" si="30"/>
        <v>0</v>
      </c>
      <c r="O229" s="45" t="str">
        <f t="shared" si="31"/>
        <v/>
      </c>
      <c r="S229" s="46" t="str">
        <f t="shared" si="32"/>
        <v>Impermeable TranSparenteRojoM</v>
      </c>
      <c r="T229" s="47"/>
      <c r="U229" s="48" t="s">
        <v>195</v>
      </c>
      <c r="V229" s="48" t="s">
        <v>12</v>
      </c>
      <c r="W229" s="48" t="s">
        <v>20</v>
      </c>
      <c r="X229" s="49">
        <v>4</v>
      </c>
      <c r="Y229" s="71">
        <v>70600</v>
      </c>
    </row>
    <row r="230" spans="4:25">
      <c r="D230" s="46"/>
      <c r="E230" s="42"/>
      <c r="F230" s="42" t="str">
        <f t="shared" si="25"/>
        <v>Impermeable TranSparente</v>
      </c>
      <c r="G230" s="37" t="s">
        <v>381</v>
      </c>
      <c r="H230" s="12" t="str">
        <f t="shared" si="26"/>
        <v>M</v>
      </c>
      <c r="I230" s="12">
        <f t="shared" si="27"/>
        <v>2</v>
      </c>
      <c r="J230" s="37">
        <f>SUMIF(VENTAS!$K$3:$K$1048576,INVENTARIO!G230,VENTAS!$L$3:$L$1048576)</f>
        <v>0</v>
      </c>
      <c r="K230" s="43">
        <f t="shared" si="29"/>
        <v>2</v>
      </c>
      <c r="L230" s="39">
        <f>SUMIF(VENTAS!$K$3:$K$1048576,INVENTARIO!G230,VENTAS!$H$3:$H$1048576)</f>
        <v>0</v>
      </c>
      <c r="M230" s="44">
        <f t="shared" si="28"/>
        <v>0</v>
      </c>
      <c r="N230" s="43">
        <f t="shared" si="30"/>
        <v>0</v>
      </c>
      <c r="O230" s="45" t="str">
        <f t="shared" si="31"/>
        <v/>
      </c>
      <c r="S230" s="46" t="str">
        <f t="shared" si="32"/>
        <v>Impermeable TranSparenteRoSa PálidoM</v>
      </c>
      <c r="T230" s="47"/>
      <c r="U230" s="48" t="s">
        <v>195</v>
      </c>
      <c r="V230" s="48" t="s">
        <v>12</v>
      </c>
      <c r="W230" s="48" t="s">
        <v>183</v>
      </c>
      <c r="X230" s="49">
        <v>2</v>
      </c>
      <c r="Y230" s="71">
        <v>70600</v>
      </c>
    </row>
    <row r="231" spans="4:25">
      <c r="D231" s="46"/>
      <c r="E231" s="42"/>
      <c r="F231" s="42" t="str">
        <f t="shared" si="25"/>
        <v>Impermeable TranSparente</v>
      </c>
      <c r="G231" s="37" t="s">
        <v>382</v>
      </c>
      <c r="H231" s="12" t="str">
        <f t="shared" si="26"/>
        <v>M</v>
      </c>
      <c r="I231" s="12">
        <f t="shared" si="27"/>
        <v>2</v>
      </c>
      <c r="J231" s="37">
        <f>SUMIF(VENTAS!$K$3:$K$1048576,INVENTARIO!G231,VENTAS!$L$3:$L$1048576)</f>
        <v>0</v>
      </c>
      <c r="K231" s="43">
        <f t="shared" si="29"/>
        <v>2</v>
      </c>
      <c r="L231" s="39">
        <f>SUMIF(VENTAS!$K$3:$K$1048576,INVENTARIO!G231,VENTAS!$H$3:$H$1048576)</f>
        <v>0</v>
      </c>
      <c r="M231" s="44">
        <f t="shared" si="28"/>
        <v>0</v>
      </c>
      <c r="N231" s="43">
        <f t="shared" si="30"/>
        <v>0</v>
      </c>
      <c r="O231" s="45" t="str">
        <f t="shared" si="31"/>
        <v/>
      </c>
      <c r="S231" s="46" t="str">
        <f t="shared" si="32"/>
        <v>Impermeable TranSparenteRoSadoM</v>
      </c>
      <c r="T231" s="47"/>
      <c r="U231" s="48" t="s">
        <v>195</v>
      </c>
      <c r="V231" s="48" t="s">
        <v>12</v>
      </c>
      <c r="W231" s="48" t="s">
        <v>171</v>
      </c>
      <c r="X231" s="49">
        <v>2</v>
      </c>
      <c r="Y231" s="71">
        <v>70600</v>
      </c>
    </row>
    <row r="232" spans="4:25">
      <c r="D232" s="46"/>
      <c r="E232" s="42"/>
      <c r="F232" s="42" t="str">
        <f t="shared" si="25"/>
        <v>Impermeable TranSparente</v>
      </c>
      <c r="G232" s="37" t="s">
        <v>383</v>
      </c>
      <c r="H232" s="12" t="str">
        <f t="shared" si="26"/>
        <v>M</v>
      </c>
      <c r="I232" s="12">
        <f t="shared" si="27"/>
        <v>2</v>
      </c>
      <c r="J232" s="37">
        <f>SUMIF(VENTAS!$K$3:$K$1048576,INVENTARIO!G232,VENTAS!$L$3:$L$1048576)</f>
        <v>0</v>
      </c>
      <c r="K232" s="43">
        <f t="shared" si="29"/>
        <v>2</v>
      </c>
      <c r="L232" s="39">
        <f>SUMIF(VENTAS!$K$3:$K$1048576,INVENTARIO!G232,VENTAS!$H$3:$H$1048576)</f>
        <v>0</v>
      </c>
      <c r="M232" s="44">
        <f t="shared" si="28"/>
        <v>0</v>
      </c>
      <c r="N232" s="43">
        <f t="shared" si="30"/>
        <v>0</v>
      </c>
      <c r="O232" s="45" t="str">
        <f t="shared" si="31"/>
        <v/>
      </c>
      <c r="S232" s="46" t="str">
        <f t="shared" si="32"/>
        <v>Impermeable TranSparenteVerde LimónM</v>
      </c>
      <c r="T232" s="47"/>
      <c r="U232" s="48" t="s">
        <v>195</v>
      </c>
      <c r="V232" s="48" t="s">
        <v>12</v>
      </c>
      <c r="W232" s="48" t="s">
        <v>25</v>
      </c>
      <c r="X232" s="49">
        <v>2</v>
      </c>
      <c r="Y232" s="71">
        <v>70600</v>
      </c>
    </row>
    <row r="233" spans="4:25">
      <c r="D233" s="46"/>
      <c r="E233" s="42"/>
      <c r="F233" s="42" t="str">
        <f t="shared" si="25"/>
        <v>Impermeable TranSparente</v>
      </c>
      <c r="G233" s="37" t="s">
        <v>384</v>
      </c>
      <c r="H233" s="12" t="str">
        <f t="shared" si="26"/>
        <v>M</v>
      </c>
      <c r="I233" s="12">
        <f t="shared" si="27"/>
        <v>2</v>
      </c>
      <c r="J233" s="37">
        <f>SUMIF(VENTAS!$K$3:$K$1048576,INVENTARIO!G233,VENTAS!$L$3:$L$1048576)</f>
        <v>0</v>
      </c>
      <c r="K233" s="43">
        <f t="shared" si="29"/>
        <v>2</v>
      </c>
      <c r="L233" s="39">
        <f>SUMIF(VENTAS!$K$3:$K$1048576,INVENTARIO!G233,VENTAS!$H$3:$H$1048576)</f>
        <v>0</v>
      </c>
      <c r="M233" s="44">
        <f t="shared" si="28"/>
        <v>0</v>
      </c>
      <c r="N233" s="43">
        <f t="shared" si="30"/>
        <v>0</v>
      </c>
      <c r="O233" s="45" t="str">
        <f t="shared" si="31"/>
        <v/>
      </c>
      <c r="S233" s="46" t="str">
        <f t="shared" si="32"/>
        <v>Impermeable TranSparenteVerde MentaM</v>
      </c>
      <c r="T233" s="47"/>
      <c r="U233" s="48" t="s">
        <v>195</v>
      </c>
      <c r="V233" s="48" t="s">
        <v>12</v>
      </c>
      <c r="W233" s="48" t="s">
        <v>8</v>
      </c>
      <c r="X233" s="49">
        <v>2</v>
      </c>
      <c r="Y233" s="71">
        <v>70600</v>
      </c>
    </row>
    <row r="234" spans="4:25">
      <c r="D234" s="46"/>
      <c r="E234" s="42"/>
      <c r="F234" s="42" t="str">
        <f t="shared" si="25"/>
        <v>Impermeable TranSparente</v>
      </c>
      <c r="G234" s="37" t="s">
        <v>385</v>
      </c>
      <c r="H234" s="12" t="str">
        <f t="shared" si="26"/>
        <v>M</v>
      </c>
      <c r="I234" s="12">
        <f t="shared" si="27"/>
        <v>5</v>
      </c>
      <c r="J234" s="37">
        <f>SUMIF(VENTAS!$K$3:$K$1048576,INVENTARIO!G234,VENTAS!$L$3:$L$1048576)</f>
        <v>0</v>
      </c>
      <c r="K234" s="43">
        <f t="shared" si="29"/>
        <v>5</v>
      </c>
      <c r="L234" s="39">
        <f>SUMIF(VENTAS!$K$3:$K$1048576,INVENTARIO!G234,VENTAS!$H$3:$H$1048576)</f>
        <v>0</v>
      </c>
      <c r="M234" s="44">
        <f t="shared" si="28"/>
        <v>0</v>
      </c>
      <c r="N234" s="43">
        <f t="shared" si="30"/>
        <v>0</v>
      </c>
      <c r="O234" s="45" t="str">
        <f t="shared" si="31"/>
        <v/>
      </c>
      <c r="S234" s="46" t="str">
        <f t="shared" si="32"/>
        <v>Impermeable TranSparenteVerde MilitarM</v>
      </c>
      <c r="T234" s="47"/>
      <c r="U234" s="48" t="s">
        <v>195</v>
      </c>
      <c r="V234" s="48" t="s">
        <v>12</v>
      </c>
      <c r="W234" s="48" t="s">
        <v>27</v>
      </c>
      <c r="X234" s="49">
        <v>5</v>
      </c>
      <c r="Y234" s="71">
        <v>70600</v>
      </c>
    </row>
    <row r="235" spans="4:25">
      <c r="D235" s="46"/>
      <c r="E235" s="42"/>
      <c r="F235" s="42" t="str">
        <f t="shared" si="25"/>
        <v>Impermeable TranSparente</v>
      </c>
      <c r="G235" s="37" t="s">
        <v>386</v>
      </c>
      <c r="H235" s="12" t="str">
        <f t="shared" si="26"/>
        <v>S</v>
      </c>
      <c r="I235" s="12">
        <f t="shared" si="27"/>
        <v>10</v>
      </c>
      <c r="J235" s="37">
        <f>SUMIF(VENTAS!$K$3:$K$1048576,INVENTARIO!G235,VENTAS!$L$3:$L$1048576)</f>
        <v>0</v>
      </c>
      <c r="K235" s="43">
        <f t="shared" si="29"/>
        <v>10</v>
      </c>
      <c r="L235" s="39">
        <f>SUMIF(VENTAS!$K$3:$K$1048576,INVENTARIO!G235,VENTAS!$H$3:$H$1048576)</f>
        <v>0</v>
      </c>
      <c r="M235" s="44">
        <f t="shared" si="28"/>
        <v>0</v>
      </c>
      <c r="N235" s="43">
        <f t="shared" si="30"/>
        <v>0</v>
      </c>
      <c r="O235" s="45" t="str">
        <f t="shared" si="31"/>
        <v/>
      </c>
      <c r="S235" s="46" t="str">
        <f t="shared" si="32"/>
        <v>Impermeable TranSparenteAmarilloS</v>
      </c>
      <c r="T235" s="47"/>
      <c r="U235" s="48" t="s">
        <v>195</v>
      </c>
      <c r="V235" s="48" t="s">
        <v>11</v>
      </c>
      <c r="W235" s="48" t="s">
        <v>23</v>
      </c>
      <c r="X235" s="49">
        <v>10</v>
      </c>
      <c r="Y235" s="71">
        <v>67800</v>
      </c>
    </row>
    <row r="236" spans="4:25">
      <c r="D236" s="46"/>
      <c r="E236" s="42"/>
      <c r="F236" s="42" t="str">
        <f t="shared" si="25"/>
        <v>Impermeable TranSparente</v>
      </c>
      <c r="G236" s="37" t="s">
        <v>387</v>
      </c>
      <c r="H236" s="12" t="str">
        <f t="shared" si="26"/>
        <v>S</v>
      </c>
      <c r="I236" s="12">
        <f t="shared" si="27"/>
        <v>11</v>
      </c>
      <c r="J236" s="37">
        <f>SUMIF(VENTAS!$K$3:$K$1048576,INVENTARIO!G236,VENTAS!$L$3:$L$1048576)</f>
        <v>0</v>
      </c>
      <c r="K236" s="43">
        <f t="shared" si="29"/>
        <v>11</v>
      </c>
      <c r="L236" s="39">
        <f>SUMIF(VENTAS!$K$3:$K$1048576,INVENTARIO!G236,VENTAS!$H$3:$H$1048576)</f>
        <v>0</v>
      </c>
      <c r="M236" s="44">
        <f t="shared" si="28"/>
        <v>0</v>
      </c>
      <c r="N236" s="43">
        <f t="shared" si="30"/>
        <v>0</v>
      </c>
      <c r="O236" s="45" t="str">
        <f t="shared" si="31"/>
        <v/>
      </c>
      <c r="S236" s="46" t="str">
        <f t="shared" si="32"/>
        <v>Impermeable TranSparenteAzuLAguaS</v>
      </c>
      <c r="T236" s="47"/>
      <c r="U236" s="48" t="s">
        <v>195</v>
      </c>
      <c r="V236" s="48" t="s">
        <v>11</v>
      </c>
      <c r="W236" s="48" t="s">
        <v>170</v>
      </c>
      <c r="X236" s="49">
        <v>11</v>
      </c>
      <c r="Y236" s="71">
        <v>67800</v>
      </c>
    </row>
    <row r="237" spans="4:25">
      <c r="D237" s="46"/>
      <c r="E237" s="42"/>
      <c r="F237" s="42" t="str">
        <f t="shared" si="25"/>
        <v>Impermeable TranSparente</v>
      </c>
      <c r="G237" s="37" t="s">
        <v>388</v>
      </c>
      <c r="H237" s="12" t="str">
        <f t="shared" si="26"/>
        <v>S</v>
      </c>
      <c r="I237" s="12">
        <f t="shared" si="27"/>
        <v>2</v>
      </c>
      <c r="J237" s="37">
        <f>SUMIF(VENTAS!$K$3:$K$1048576,INVENTARIO!G237,VENTAS!$L$3:$L$1048576)</f>
        <v>0</v>
      </c>
      <c r="K237" s="43">
        <f t="shared" si="29"/>
        <v>2</v>
      </c>
      <c r="L237" s="39">
        <f>SUMIF(VENTAS!$K$3:$K$1048576,INVENTARIO!G237,VENTAS!$H$3:$H$1048576)</f>
        <v>0</v>
      </c>
      <c r="M237" s="44">
        <f t="shared" si="28"/>
        <v>0</v>
      </c>
      <c r="N237" s="43">
        <f t="shared" si="30"/>
        <v>0</v>
      </c>
      <c r="O237" s="45" t="str">
        <f t="shared" si="31"/>
        <v/>
      </c>
      <c r="S237" s="46" t="str">
        <f t="shared" si="32"/>
        <v>Impermeable TranSparenteAzuLCieloS</v>
      </c>
      <c r="T237" s="47"/>
      <c r="U237" s="48" t="s">
        <v>195</v>
      </c>
      <c r="V237" s="48" t="s">
        <v>11</v>
      </c>
      <c r="W237" s="48" t="s">
        <v>173</v>
      </c>
      <c r="X237" s="49">
        <v>2</v>
      </c>
      <c r="Y237" s="71">
        <v>67350</v>
      </c>
    </row>
    <row r="238" spans="4:25">
      <c r="D238" s="46"/>
      <c r="E238" s="42"/>
      <c r="F238" s="42" t="str">
        <f t="shared" si="25"/>
        <v>Impermeable TranSparente</v>
      </c>
      <c r="G238" s="37" t="s">
        <v>389</v>
      </c>
      <c r="H238" s="12" t="str">
        <f t="shared" si="26"/>
        <v>S</v>
      </c>
      <c r="I238" s="12">
        <f t="shared" si="27"/>
        <v>3</v>
      </c>
      <c r="J238" s="37">
        <f>SUMIF(VENTAS!$K$3:$K$1048576,INVENTARIO!G238,VENTAS!$L$3:$L$1048576)</f>
        <v>0</v>
      </c>
      <c r="K238" s="43">
        <f t="shared" si="29"/>
        <v>3</v>
      </c>
      <c r="L238" s="39">
        <f>SUMIF(VENTAS!$K$3:$K$1048576,INVENTARIO!G238,VENTAS!$H$3:$H$1048576)</f>
        <v>0</v>
      </c>
      <c r="M238" s="44">
        <f t="shared" si="28"/>
        <v>0</v>
      </c>
      <c r="N238" s="43">
        <f t="shared" si="30"/>
        <v>0</v>
      </c>
      <c r="O238" s="45" t="str">
        <f t="shared" si="31"/>
        <v/>
      </c>
      <c r="S238" s="46" t="str">
        <f t="shared" si="32"/>
        <v>Impermeable TranSparenteAzuLOScuroS</v>
      </c>
      <c r="T238" s="47"/>
      <c r="U238" s="48" t="s">
        <v>195</v>
      </c>
      <c r="V238" s="48" t="s">
        <v>11</v>
      </c>
      <c r="W238" s="48" t="s">
        <v>168</v>
      </c>
      <c r="X238" s="49">
        <v>3</v>
      </c>
      <c r="Y238" s="71">
        <v>67800</v>
      </c>
    </row>
    <row r="239" spans="4:25">
      <c r="D239" s="46"/>
      <c r="E239" s="42"/>
      <c r="F239" s="42" t="str">
        <f t="shared" si="25"/>
        <v>Impermeable TranSparente</v>
      </c>
      <c r="G239" s="37" t="s">
        <v>390</v>
      </c>
      <c r="H239" s="12" t="str">
        <f t="shared" si="26"/>
        <v>S</v>
      </c>
      <c r="I239" s="12">
        <f t="shared" si="27"/>
        <v>1</v>
      </c>
      <c r="J239" s="37">
        <f>SUMIF(VENTAS!$K$3:$K$1048576,INVENTARIO!G239,VENTAS!$L$3:$L$1048576)</f>
        <v>0</v>
      </c>
      <c r="K239" s="43">
        <f t="shared" si="29"/>
        <v>1</v>
      </c>
      <c r="L239" s="39">
        <f>SUMIF(VENTAS!$K$3:$K$1048576,INVENTARIO!G239,VENTAS!$H$3:$H$1048576)</f>
        <v>0</v>
      </c>
      <c r="M239" s="44">
        <f t="shared" si="28"/>
        <v>0</v>
      </c>
      <c r="N239" s="43">
        <f t="shared" si="30"/>
        <v>0</v>
      </c>
      <c r="O239" s="45" t="str">
        <f t="shared" si="31"/>
        <v/>
      </c>
      <c r="S239" s="46" t="str">
        <f t="shared" si="32"/>
        <v>Impermeable TranSparenteAzuLReyS</v>
      </c>
      <c r="T239" s="47"/>
      <c r="U239" s="48" t="s">
        <v>195</v>
      </c>
      <c r="V239" s="48" t="s">
        <v>11</v>
      </c>
      <c r="W239" s="48" t="s">
        <v>155</v>
      </c>
      <c r="X239" s="49">
        <v>1</v>
      </c>
      <c r="Y239" s="71">
        <v>67800</v>
      </c>
    </row>
    <row r="240" spans="4:25">
      <c r="D240" s="46"/>
      <c r="E240" s="42"/>
      <c r="F240" s="42" t="str">
        <f t="shared" si="25"/>
        <v>Impermeable TranSparente</v>
      </c>
      <c r="G240" s="37" t="s">
        <v>391</v>
      </c>
      <c r="H240" s="12" t="str">
        <f t="shared" si="26"/>
        <v>S</v>
      </c>
      <c r="I240" s="12">
        <f t="shared" si="27"/>
        <v>7</v>
      </c>
      <c r="J240" s="37">
        <f>SUMIF(VENTAS!$K$3:$K$1048576,INVENTARIO!G240,VENTAS!$L$3:$L$1048576)</f>
        <v>0</v>
      </c>
      <c r="K240" s="43">
        <f t="shared" si="29"/>
        <v>7</v>
      </c>
      <c r="L240" s="39">
        <f>SUMIF(VENTAS!$K$3:$K$1048576,INVENTARIO!G240,VENTAS!$H$3:$H$1048576)</f>
        <v>0</v>
      </c>
      <c r="M240" s="44">
        <f t="shared" si="28"/>
        <v>0</v>
      </c>
      <c r="N240" s="43">
        <f t="shared" si="30"/>
        <v>0</v>
      </c>
      <c r="O240" s="45" t="str">
        <f t="shared" si="31"/>
        <v/>
      </c>
      <c r="S240" s="46" t="str">
        <f t="shared" si="32"/>
        <v>Impermeable TranSparenteMoradoS</v>
      </c>
      <c r="T240" s="47"/>
      <c r="U240" s="48" t="s">
        <v>195</v>
      </c>
      <c r="V240" s="48" t="s">
        <v>11</v>
      </c>
      <c r="W240" s="48" t="s">
        <v>10</v>
      </c>
      <c r="X240" s="49">
        <v>7</v>
      </c>
      <c r="Y240" s="71">
        <v>67671.428571428565</v>
      </c>
    </row>
    <row r="241" spans="4:25">
      <c r="D241" s="46"/>
      <c r="E241" s="42"/>
      <c r="F241" s="42" t="str">
        <f t="shared" si="25"/>
        <v>Impermeable TranSparente</v>
      </c>
      <c r="G241" s="37" t="s">
        <v>392</v>
      </c>
      <c r="H241" s="12" t="str">
        <f t="shared" si="26"/>
        <v>S</v>
      </c>
      <c r="I241" s="12">
        <f t="shared" si="27"/>
        <v>1</v>
      </c>
      <c r="J241" s="37">
        <f>SUMIF(VENTAS!$K$3:$K$1048576,INVENTARIO!G241,VENTAS!$L$3:$L$1048576)</f>
        <v>0</v>
      </c>
      <c r="K241" s="43">
        <f t="shared" si="29"/>
        <v>1</v>
      </c>
      <c r="L241" s="39">
        <f>SUMIF(VENTAS!$K$3:$K$1048576,INVENTARIO!G241,VENTAS!$H$3:$H$1048576)</f>
        <v>0</v>
      </c>
      <c r="M241" s="44">
        <f t="shared" si="28"/>
        <v>0</v>
      </c>
      <c r="N241" s="43">
        <f t="shared" si="30"/>
        <v>0</v>
      </c>
      <c r="O241" s="45" t="str">
        <f t="shared" si="31"/>
        <v/>
      </c>
      <c r="S241" s="46" t="str">
        <f t="shared" si="32"/>
        <v>Impermeable TranSparenteNegroS</v>
      </c>
      <c r="T241" s="47"/>
      <c r="U241" s="48" t="s">
        <v>195</v>
      </c>
      <c r="V241" s="48" t="s">
        <v>11</v>
      </c>
      <c r="W241" s="48" t="s">
        <v>43</v>
      </c>
      <c r="X241" s="49">
        <v>1</v>
      </c>
      <c r="Y241" s="71">
        <v>67800</v>
      </c>
    </row>
    <row r="242" spans="4:25">
      <c r="D242" s="46"/>
      <c r="E242" s="42"/>
      <c r="F242" s="42" t="str">
        <f t="shared" si="25"/>
        <v>Impermeable TranSparente</v>
      </c>
      <c r="G242" s="37" t="s">
        <v>393</v>
      </c>
      <c r="H242" s="12" t="str">
        <f t="shared" si="26"/>
        <v>S</v>
      </c>
      <c r="I242" s="12">
        <f t="shared" si="27"/>
        <v>4</v>
      </c>
      <c r="J242" s="37">
        <f>SUMIF(VENTAS!$K$3:$K$1048576,INVENTARIO!G242,VENTAS!$L$3:$L$1048576)</f>
        <v>0</v>
      </c>
      <c r="K242" s="43">
        <f t="shared" si="29"/>
        <v>4</v>
      </c>
      <c r="L242" s="39">
        <f>SUMIF(VENTAS!$K$3:$K$1048576,INVENTARIO!G242,VENTAS!$H$3:$H$1048576)</f>
        <v>0</v>
      </c>
      <c r="M242" s="44">
        <f t="shared" si="28"/>
        <v>0</v>
      </c>
      <c r="N242" s="43">
        <f t="shared" si="30"/>
        <v>0</v>
      </c>
      <c r="O242" s="45" t="str">
        <f t="shared" si="31"/>
        <v/>
      </c>
      <c r="S242" s="46" t="str">
        <f t="shared" si="32"/>
        <v>Impermeable TranSparenteRojoS</v>
      </c>
      <c r="T242" s="47"/>
      <c r="U242" s="48" t="s">
        <v>195</v>
      </c>
      <c r="V242" s="48" t="s">
        <v>11</v>
      </c>
      <c r="W242" s="48" t="s">
        <v>20</v>
      </c>
      <c r="X242" s="49">
        <v>4</v>
      </c>
      <c r="Y242" s="71">
        <v>67800</v>
      </c>
    </row>
    <row r="243" spans="4:25">
      <c r="D243" s="46"/>
      <c r="E243" s="42"/>
      <c r="F243" s="42" t="str">
        <f t="shared" si="25"/>
        <v>Impermeable TranSparente</v>
      </c>
      <c r="G243" s="37" t="s">
        <v>394</v>
      </c>
      <c r="H243" s="12" t="str">
        <f t="shared" si="26"/>
        <v>S</v>
      </c>
      <c r="I243" s="12">
        <f t="shared" si="27"/>
        <v>5</v>
      </c>
      <c r="J243" s="37">
        <f>SUMIF(VENTAS!$K$3:$K$1048576,INVENTARIO!G243,VENTAS!$L$3:$L$1048576)</f>
        <v>0</v>
      </c>
      <c r="K243" s="43">
        <f t="shared" si="29"/>
        <v>5</v>
      </c>
      <c r="L243" s="39">
        <f>SUMIF(VENTAS!$K$3:$K$1048576,INVENTARIO!G243,VENTAS!$H$3:$H$1048576)</f>
        <v>0</v>
      </c>
      <c r="M243" s="44">
        <f t="shared" si="28"/>
        <v>0</v>
      </c>
      <c r="N243" s="43">
        <f t="shared" si="30"/>
        <v>0</v>
      </c>
      <c r="O243" s="45" t="str">
        <f t="shared" si="31"/>
        <v/>
      </c>
      <c r="S243" s="46" t="str">
        <f t="shared" si="32"/>
        <v>Impermeable TranSparenteRoSadoS</v>
      </c>
      <c r="T243" s="47"/>
      <c r="U243" s="48" t="s">
        <v>195</v>
      </c>
      <c r="V243" s="48" t="s">
        <v>11</v>
      </c>
      <c r="W243" s="48" t="s">
        <v>171</v>
      </c>
      <c r="X243" s="49">
        <v>5</v>
      </c>
      <c r="Y243" s="71">
        <v>67800</v>
      </c>
    </row>
    <row r="244" spans="4:25">
      <c r="D244" s="46"/>
      <c r="E244" s="42"/>
      <c r="F244" s="42" t="str">
        <f t="shared" si="25"/>
        <v>Impermeable TranSparente</v>
      </c>
      <c r="G244" s="37" t="s">
        <v>395</v>
      </c>
      <c r="H244" s="12" t="str">
        <f t="shared" si="26"/>
        <v>S</v>
      </c>
      <c r="I244" s="12">
        <f t="shared" si="27"/>
        <v>1</v>
      </c>
      <c r="J244" s="37">
        <f>SUMIF(VENTAS!$K$3:$K$1048576,INVENTARIO!G244,VENTAS!$L$3:$L$1048576)</f>
        <v>0</v>
      </c>
      <c r="K244" s="43">
        <f t="shared" si="29"/>
        <v>1</v>
      </c>
      <c r="L244" s="39">
        <f>SUMIF(VENTAS!$K$3:$K$1048576,INVENTARIO!G244,VENTAS!$H$3:$H$1048576)</f>
        <v>0</v>
      </c>
      <c r="M244" s="44">
        <f t="shared" si="28"/>
        <v>0</v>
      </c>
      <c r="N244" s="43">
        <f t="shared" si="30"/>
        <v>0</v>
      </c>
      <c r="O244" s="45" t="str">
        <f t="shared" si="31"/>
        <v/>
      </c>
      <c r="S244" s="46" t="str">
        <f t="shared" si="32"/>
        <v>Impermeable TranSparenteVerdeS</v>
      </c>
      <c r="T244" s="47"/>
      <c r="U244" s="48" t="s">
        <v>195</v>
      </c>
      <c r="V244" s="48" t="s">
        <v>11</v>
      </c>
      <c r="W244" s="48" t="s">
        <v>26</v>
      </c>
      <c r="X244" s="49">
        <v>1</v>
      </c>
      <c r="Y244" s="71">
        <v>66900</v>
      </c>
    </row>
    <row r="245" spans="4:25">
      <c r="D245" s="46"/>
      <c r="E245" s="42"/>
      <c r="F245" s="42" t="str">
        <f t="shared" si="25"/>
        <v>Impermeable TranSparente</v>
      </c>
      <c r="G245" s="37" t="s">
        <v>396</v>
      </c>
      <c r="H245" s="12" t="str">
        <f t="shared" si="26"/>
        <v>S</v>
      </c>
      <c r="I245" s="12">
        <f t="shared" si="27"/>
        <v>2</v>
      </c>
      <c r="J245" s="37">
        <f>SUMIF(VENTAS!$K$3:$K$1048576,INVENTARIO!G245,VENTAS!$L$3:$L$1048576)</f>
        <v>0</v>
      </c>
      <c r="K245" s="43">
        <f t="shared" si="29"/>
        <v>2</v>
      </c>
      <c r="L245" s="39">
        <f>SUMIF(VENTAS!$K$3:$K$1048576,INVENTARIO!G245,VENTAS!$H$3:$H$1048576)</f>
        <v>0</v>
      </c>
      <c r="M245" s="44">
        <f t="shared" si="28"/>
        <v>0</v>
      </c>
      <c r="N245" s="43">
        <f t="shared" si="30"/>
        <v>0</v>
      </c>
      <c r="O245" s="45" t="str">
        <f t="shared" si="31"/>
        <v/>
      </c>
      <c r="S245" s="46" t="str">
        <f t="shared" si="32"/>
        <v>Impermeable TranSparenteVerde LimónS</v>
      </c>
      <c r="T245" s="47"/>
      <c r="U245" s="48" t="s">
        <v>195</v>
      </c>
      <c r="V245" s="48" t="s">
        <v>11</v>
      </c>
      <c r="W245" s="48" t="s">
        <v>25</v>
      </c>
      <c r="X245" s="49">
        <v>2</v>
      </c>
      <c r="Y245" s="71">
        <v>67800</v>
      </c>
    </row>
    <row r="246" spans="4:25">
      <c r="D246" s="46"/>
      <c r="E246" s="42"/>
      <c r="F246" s="42" t="str">
        <f t="shared" si="25"/>
        <v>Impermeable TranSparente</v>
      </c>
      <c r="G246" s="37" t="s">
        <v>397</v>
      </c>
      <c r="H246" s="12" t="str">
        <f t="shared" si="26"/>
        <v>S</v>
      </c>
      <c r="I246" s="12">
        <f t="shared" si="27"/>
        <v>3</v>
      </c>
      <c r="J246" s="37">
        <f>SUMIF(VENTAS!$K$3:$K$1048576,INVENTARIO!G246,VENTAS!$L$3:$L$1048576)</f>
        <v>0</v>
      </c>
      <c r="K246" s="43">
        <f t="shared" si="29"/>
        <v>3</v>
      </c>
      <c r="L246" s="39">
        <f>SUMIF(VENTAS!$K$3:$K$1048576,INVENTARIO!G246,VENTAS!$H$3:$H$1048576)</f>
        <v>0</v>
      </c>
      <c r="M246" s="44">
        <f t="shared" si="28"/>
        <v>0</v>
      </c>
      <c r="N246" s="43">
        <f t="shared" si="30"/>
        <v>0</v>
      </c>
      <c r="O246" s="45" t="str">
        <f t="shared" si="31"/>
        <v/>
      </c>
      <c r="S246" s="46" t="str">
        <f t="shared" si="32"/>
        <v>Impermeable TranSparenteVerde MentaS</v>
      </c>
      <c r="T246" s="47"/>
      <c r="U246" s="48" t="s">
        <v>195</v>
      </c>
      <c r="V246" s="48" t="s">
        <v>11</v>
      </c>
      <c r="W246" s="48" t="s">
        <v>8</v>
      </c>
      <c r="X246" s="49">
        <v>3</v>
      </c>
      <c r="Y246" s="71">
        <v>67800</v>
      </c>
    </row>
    <row r="247" spans="4:25">
      <c r="D247" s="46"/>
      <c r="E247" s="42"/>
      <c r="F247" s="42" t="str">
        <f t="shared" si="25"/>
        <v>Impermeable TranSparente</v>
      </c>
      <c r="G247" s="37" t="s">
        <v>398</v>
      </c>
      <c r="H247" s="12" t="str">
        <f t="shared" si="26"/>
        <v>S</v>
      </c>
      <c r="I247" s="12">
        <f t="shared" si="27"/>
        <v>5</v>
      </c>
      <c r="J247" s="37">
        <f>SUMIF(VENTAS!$K$3:$K$1048576,INVENTARIO!G247,VENTAS!$L$3:$L$1048576)</f>
        <v>0</v>
      </c>
      <c r="K247" s="43">
        <f t="shared" si="29"/>
        <v>5</v>
      </c>
      <c r="L247" s="39">
        <f>SUMIF(VENTAS!$K$3:$K$1048576,INVENTARIO!G247,VENTAS!$H$3:$H$1048576)</f>
        <v>0</v>
      </c>
      <c r="M247" s="44">
        <f t="shared" si="28"/>
        <v>0</v>
      </c>
      <c r="N247" s="43">
        <f t="shared" si="30"/>
        <v>0</v>
      </c>
      <c r="O247" s="45" t="str">
        <f t="shared" si="31"/>
        <v/>
      </c>
      <c r="S247" s="46" t="str">
        <f t="shared" si="32"/>
        <v>Impermeable TranSparenteVerde MilitarS</v>
      </c>
      <c r="T247" s="47"/>
      <c r="U247" s="48" t="s">
        <v>195</v>
      </c>
      <c r="V247" s="48" t="s">
        <v>11</v>
      </c>
      <c r="W247" s="48" t="s">
        <v>27</v>
      </c>
      <c r="X247" s="49">
        <v>5</v>
      </c>
      <c r="Y247" s="71">
        <v>67800</v>
      </c>
    </row>
    <row r="248" spans="4:25">
      <c r="D248" s="46"/>
      <c r="E248" s="42"/>
      <c r="F248" s="42" t="str">
        <f t="shared" si="25"/>
        <v>Impermeable TranSparente</v>
      </c>
      <c r="G248" s="37" t="s">
        <v>399</v>
      </c>
      <c r="H248" s="12" t="str">
        <f t="shared" si="26"/>
        <v>XL</v>
      </c>
      <c r="I248" s="12">
        <f t="shared" si="27"/>
        <v>12</v>
      </c>
      <c r="J248" s="37">
        <f>SUMIF(VENTAS!$K$3:$K$1048576,INVENTARIO!G248,VENTAS!$L$3:$L$1048576)</f>
        <v>0</v>
      </c>
      <c r="K248" s="43">
        <f t="shared" si="29"/>
        <v>12</v>
      </c>
      <c r="L248" s="39">
        <f>SUMIF(VENTAS!$K$3:$K$1048576,INVENTARIO!G248,VENTAS!$H$3:$H$1048576)</f>
        <v>0</v>
      </c>
      <c r="M248" s="44">
        <f t="shared" si="28"/>
        <v>0</v>
      </c>
      <c r="N248" s="43">
        <f t="shared" si="30"/>
        <v>0</v>
      </c>
      <c r="O248" s="45" t="str">
        <f t="shared" si="31"/>
        <v/>
      </c>
      <c r="S248" s="46" t="str">
        <f t="shared" si="32"/>
        <v>Impermeable TranSparenteAmarilloXL</v>
      </c>
      <c r="T248" s="47"/>
      <c r="U248" s="48" t="s">
        <v>195</v>
      </c>
      <c r="V248" s="48" t="s">
        <v>16</v>
      </c>
      <c r="W248" s="48" t="s">
        <v>23</v>
      </c>
      <c r="X248" s="49">
        <v>12</v>
      </c>
      <c r="Y248" s="71">
        <v>78891.666666666672</v>
      </c>
    </row>
    <row r="249" spans="4:25">
      <c r="D249" s="46"/>
      <c r="E249" s="42"/>
      <c r="F249" s="42" t="str">
        <f t="shared" si="25"/>
        <v>Impermeable TranSparente</v>
      </c>
      <c r="G249" s="37" t="s">
        <v>400</v>
      </c>
      <c r="H249" s="12" t="str">
        <f t="shared" si="26"/>
        <v>XL</v>
      </c>
      <c r="I249" s="12">
        <f t="shared" si="27"/>
        <v>7</v>
      </c>
      <c r="J249" s="37">
        <f>SUMIF(VENTAS!$K$3:$K$1048576,INVENTARIO!G249,VENTAS!$L$3:$L$1048576)</f>
        <v>0</v>
      </c>
      <c r="K249" s="43">
        <f t="shared" si="29"/>
        <v>7</v>
      </c>
      <c r="L249" s="39">
        <f>SUMIF(VENTAS!$K$3:$K$1048576,INVENTARIO!G249,VENTAS!$H$3:$H$1048576)</f>
        <v>0</v>
      </c>
      <c r="M249" s="44">
        <f t="shared" si="28"/>
        <v>0</v>
      </c>
      <c r="N249" s="43">
        <f t="shared" si="30"/>
        <v>0</v>
      </c>
      <c r="O249" s="45" t="str">
        <f t="shared" si="31"/>
        <v/>
      </c>
      <c r="S249" s="46" t="str">
        <f t="shared" si="32"/>
        <v>Impermeable TranSparenteAzuLAguaXL</v>
      </c>
      <c r="T249" s="47"/>
      <c r="U249" s="48" t="s">
        <v>195</v>
      </c>
      <c r="V249" s="48" t="s">
        <v>16</v>
      </c>
      <c r="W249" s="48" t="s">
        <v>170</v>
      </c>
      <c r="X249" s="49">
        <v>7</v>
      </c>
      <c r="Y249" s="71">
        <v>79100</v>
      </c>
    </row>
    <row r="250" spans="4:25">
      <c r="D250" s="46"/>
      <c r="E250" s="42"/>
      <c r="F250" s="42" t="str">
        <f t="shared" si="25"/>
        <v>Impermeable TranSparente</v>
      </c>
      <c r="G250" s="37" t="s">
        <v>401</v>
      </c>
      <c r="H250" s="12" t="str">
        <f t="shared" si="26"/>
        <v>XL</v>
      </c>
      <c r="I250" s="12">
        <f t="shared" si="27"/>
        <v>3</v>
      </c>
      <c r="J250" s="37">
        <f>SUMIF(VENTAS!$K$3:$K$1048576,INVENTARIO!G250,VENTAS!$L$3:$L$1048576)</f>
        <v>0</v>
      </c>
      <c r="K250" s="43">
        <f t="shared" si="29"/>
        <v>3</v>
      </c>
      <c r="L250" s="39">
        <f>SUMIF(VENTAS!$K$3:$K$1048576,INVENTARIO!G250,VENTAS!$H$3:$H$1048576)</f>
        <v>0</v>
      </c>
      <c r="M250" s="44">
        <f t="shared" si="28"/>
        <v>0</v>
      </c>
      <c r="N250" s="43">
        <f t="shared" si="30"/>
        <v>0</v>
      </c>
      <c r="O250" s="45" t="str">
        <f t="shared" si="31"/>
        <v/>
      </c>
      <c r="S250" s="46" t="str">
        <f t="shared" si="32"/>
        <v>Impermeable TranSparenteAzuLCieloXL</v>
      </c>
      <c r="T250" s="47"/>
      <c r="U250" s="48" t="s">
        <v>195</v>
      </c>
      <c r="V250" s="48" t="s">
        <v>16</v>
      </c>
      <c r="W250" s="48" t="s">
        <v>173</v>
      </c>
      <c r="X250" s="49">
        <v>3</v>
      </c>
      <c r="Y250" s="71">
        <v>78266.666666666672</v>
      </c>
    </row>
    <row r="251" spans="4:25">
      <c r="D251" s="46"/>
      <c r="E251" s="42"/>
      <c r="F251" s="42" t="str">
        <f t="shared" si="25"/>
        <v>Impermeable TranSparente</v>
      </c>
      <c r="G251" s="37" t="s">
        <v>402</v>
      </c>
      <c r="H251" s="12" t="str">
        <f t="shared" si="26"/>
        <v>XL</v>
      </c>
      <c r="I251" s="12">
        <f t="shared" si="27"/>
        <v>8</v>
      </c>
      <c r="J251" s="37">
        <f>SUMIF(VENTAS!$K$3:$K$1048576,INVENTARIO!G251,VENTAS!$L$3:$L$1048576)</f>
        <v>0</v>
      </c>
      <c r="K251" s="43">
        <f t="shared" si="29"/>
        <v>8</v>
      </c>
      <c r="L251" s="39">
        <f>SUMIF(VENTAS!$K$3:$K$1048576,INVENTARIO!G251,VENTAS!$H$3:$H$1048576)</f>
        <v>0</v>
      </c>
      <c r="M251" s="44">
        <f t="shared" si="28"/>
        <v>0</v>
      </c>
      <c r="N251" s="43">
        <f t="shared" si="30"/>
        <v>0</v>
      </c>
      <c r="O251" s="45" t="str">
        <f t="shared" si="31"/>
        <v/>
      </c>
      <c r="S251" s="46" t="str">
        <f t="shared" si="32"/>
        <v>Impermeable TranSparenteAzuLOScuroXL</v>
      </c>
      <c r="T251" s="47"/>
      <c r="U251" s="48" t="s">
        <v>195</v>
      </c>
      <c r="V251" s="48" t="s">
        <v>16</v>
      </c>
      <c r="W251" s="48" t="s">
        <v>168</v>
      </c>
      <c r="X251" s="49">
        <v>8</v>
      </c>
      <c r="Y251" s="71">
        <v>78787.5</v>
      </c>
    </row>
    <row r="252" spans="4:25">
      <c r="D252" s="46"/>
      <c r="E252" s="42"/>
      <c r="F252" s="42" t="str">
        <f t="shared" si="25"/>
        <v>Impermeable TranSparente</v>
      </c>
      <c r="G252" s="37" t="s">
        <v>403</v>
      </c>
      <c r="H252" s="12" t="str">
        <f t="shared" si="26"/>
        <v>XL</v>
      </c>
      <c r="I252" s="12">
        <f t="shared" si="27"/>
        <v>2</v>
      </c>
      <c r="J252" s="37">
        <f>SUMIF(VENTAS!$K$3:$K$1048576,INVENTARIO!G252,VENTAS!$L$3:$L$1048576)</f>
        <v>0</v>
      </c>
      <c r="K252" s="43">
        <f t="shared" si="29"/>
        <v>2</v>
      </c>
      <c r="L252" s="39">
        <f>SUMIF(VENTAS!$K$3:$K$1048576,INVENTARIO!G252,VENTAS!$H$3:$H$1048576)</f>
        <v>0</v>
      </c>
      <c r="M252" s="44">
        <f t="shared" si="28"/>
        <v>0</v>
      </c>
      <c r="N252" s="43">
        <f t="shared" si="30"/>
        <v>0</v>
      </c>
      <c r="O252" s="45" t="str">
        <f t="shared" si="31"/>
        <v/>
      </c>
      <c r="S252" s="46" t="str">
        <f t="shared" si="32"/>
        <v>Impermeable TranSparenteAzuLReyXL</v>
      </c>
      <c r="T252" s="47"/>
      <c r="U252" s="48" t="s">
        <v>195</v>
      </c>
      <c r="V252" s="48" t="s">
        <v>16</v>
      </c>
      <c r="W252" s="48" t="s">
        <v>155</v>
      </c>
      <c r="X252" s="49">
        <v>2</v>
      </c>
      <c r="Y252" s="71">
        <v>77850</v>
      </c>
    </row>
    <row r="253" spans="4:25">
      <c r="D253" s="46"/>
      <c r="E253" s="42"/>
      <c r="F253" s="42" t="str">
        <f t="shared" si="25"/>
        <v>Impermeable TranSparente</v>
      </c>
      <c r="G253" s="37" t="s">
        <v>404</v>
      </c>
      <c r="H253" s="12" t="str">
        <f t="shared" si="26"/>
        <v>XL</v>
      </c>
      <c r="I253" s="12">
        <f t="shared" si="27"/>
        <v>11</v>
      </c>
      <c r="J253" s="37">
        <f>SUMIF(VENTAS!$K$3:$K$1048576,INVENTARIO!G253,VENTAS!$L$3:$L$1048576)</f>
        <v>0</v>
      </c>
      <c r="K253" s="43">
        <f t="shared" si="29"/>
        <v>11</v>
      </c>
      <c r="L253" s="39">
        <f>SUMIF(VENTAS!$K$3:$K$1048576,INVENTARIO!G253,VENTAS!$H$3:$H$1048576)</f>
        <v>0</v>
      </c>
      <c r="M253" s="44">
        <f t="shared" si="28"/>
        <v>0</v>
      </c>
      <c r="N253" s="43">
        <f t="shared" si="30"/>
        <v>0</v>
      </c>
      <c r="O253" s="45" t="str">
        <f t="shared" si="31"/>
        <v/>
      </c>
      <c r="S253" s="46" t="str">
        <f t="shared" si="32"/>
        <v>Impermeable TranSparenteMoradoXL</v>
      </c>
      <c r="T253" s="47"/>
      <c r="U253" s="48" t="s">
        <v>195</v>
      </c>
      <c r="V253" s="48" t="s">
        <v>16</v>
      </c>
      <c r="W253" s="48" t="s">
        <v>10</v>
      </c>
      <c r="X253" s="49">
        <v>11</v>
      </c>
      <c r="Y253" s="71">
        <v>79100</v>
      </c>
    </row>
    <row r="254" spans="4:25">
      <c r="D254" s="46"/>
      <c r="E254" s="42"/>
      <c r="F254" s="42" t="str">
        <f t="shared" si="25"/>
        <v>Impermeable TranSparente</v>
      </c>
      <c r="G254" s="37" t="s">
        <v>405</v>
      </c>
      <c r="H254" s="12" t="str">
        <f t="shared" si="26"/>
        <v>XL</v>
      </c>
      <c r="I254" s="12">
        <f t="shared" si="27"/>
        <v>3</v>
      </c>
      <c r="J254" s="37">
        <f>SUMIF(VENTAS!$K$3:$K$1048576,INVENTARIO!G254,VENTAS!$L$3:$L$1048576)</f>
        <v>0</v>
      </c>
      <c r="K254" s="43">
        <f t="shared" si="29"/>
        <v>3</v>
      </c>
      <c r="L254" s="39">
        <f>SUMIF(VENTAS!$K$3:$K$1048576,INVENTARIO!G254,VENTAS!$H$3:$H$1048576)</f>
        <v>0</v>
      </c>
      <c r="M254" s="44">
        <f t="shared" si="28"/>
        <v>0</v>
      </c>
      <c r="N254" s="43">
        <f t="shared" si="30"/>
        <v>0</v>
      </c>
      <c r="O254" s="45" t="str">
        <f t="shared" si="31"/>
        <v/>
      </c>
      <c r="S254" s="46" t="str">
        <f t="shared" si="32"/>
        <v>Impermeable TranSparenteNaranjaXL</v>
      </c>
      <c r="T254" s="47"/>
      <c r="U254" s="48" t="s">
        <v>195</v>
      </c>
      <c r="V254" s="48" t="s">
        <v>16</v>
      </c>
      <c r="W254" s="48" t="s">
        <v>42</v>
      </c>
      <c r="X254" s="49">
        <v>3</v>
      </c>
      <c r="Y254" s="71">
        <v>79100</v>
      </c>
    </row>
    <row r="255" spans="4:25">
      <c r="D255" s="46"/>
      <c r="E255" s="42"/>
      <c r="F255" s="42" t="str">
        <f t="shared" si="25"/>
        <v>Impermeable TranSparente</v>
      </c>
      <c r="G255" s="37" t="s">
        <v>406</v>
      </c>
      <c r="H255" s="12" t="str">
        <f t="shared" si="26"/>
        <v>XL</v>
      </c>
      <c r="I255" s="12">
        <f t="shared" si="27"/>
        <v>2</v>
      </c>
      <c r="J255" s="37">
        <f>SUMIF(VENTAS!$K$3:$K$1048576,INVENTARIO!G255,VENTAS!$L$3:$L$1048576)</f>
        <v>0</v>
      </c>
      <c r="K255" s="43">
        <f t="shared" si="29"/>
        <v>2</v>
      </c>
      <c r="L255" s="39">
        <f>SUMIF(VENTAS!$K$3:$K$1048576,INVENTARIO!G255,VENTAS!$H$3:$H$1048576)</f>
        <v>0</v>
      </c>
      <c r="M255" s="44">
        <f t="shared" si="28"/>
        <v>0</v>
      </c>
      <c r="N255" s="43">
        <f t="shared" si="30"/>
        <v>0</v>
      </c>
      <c r="O255" s="45" t="str">
        <f t="shared" si="31"/>
        <v/>
      </c>
      <c r="S255" s="46" t="str">
        <f t="shared" si="32"/>
        <v>Impermeable TranSparenteNegroXL</v>
      </c>
      <c r="T255" s="47"/>
      <c r="U255" s="48" t="s">
        <v>195</v>
      </c>
      <c r="V255" s="48" t="s">
        <v>16</v>
      </c>
      <c r="W255" s="48" t="s">
        <v>43</v>
      </c>
      <c r="X255" s="49">
        <v>2</v>
      </c>
      <c r="Y255" s="71">
        <v>77850</v>
      </c>
    </row>
    <row r="256" spans="4:25">
      <c r="D256" s="46"/>
      <c r="E256" s="42"/>
      <c r="F256" s="42" t="str">
        <f t="shared" si="25"/>
        <v>Impermeable TranSparente</v>
      </c>
      <c r="G256" s="37" t="s">
        <v>407</v>
      </c>
      <c r="H256" s="12" t="str">
        <f t="shared" si="26"/>
        <v>XL</v>
      </c>
      <c r="I256" s="12">
        <f t="shared" si="27"/>
        <v>9</v>
      </c>
      <c r="J256" s="37">
        <f>SUMIF(VENTAS!$K$3:$K$1048576,INVENTARIO!G256,VENTAS!$L$3:$L$1048576)</f>
        <v>0</v>
      </c>
      <c r="K256" s="43">
        <f t="shared" si="29"/>
        <v>9</v>
      </c>
      <c r="L256" s="39">
        <f>SUMIF(VENTAS!$K$3:$K$1048576,INVENTARIO!G256,VENTAS!$H$3:$H$1048576)</f>
        <v>0</v>
      </c>
      <c r="M256" s="44">
        <f t="shared" si="28"/>
        <v>0</v>
      </c>
      <c r="N256" s="43">
        <f t="shared" si="30"/>
        <v>0</v>
      </c>
      <c r="O256" s="45" t="str">
        <f t="shared" si="31"/>
        <v/>
      </c>
      <c r="S256" s="46" t="str">
        <f t="shared" si="32"/>
        <v>Impermeable TranSparenteRojoXL</v>
      </c>
      <c r="T256" s="47"/>
      <c r="U256" s="48" t="s">
        <v>195</v>
      </c>
      <c r="V256" s="48" t="s">
        <v>16</v>
      </c>
      <c r="W256" s="48" t="s">
        <v>20</v>
      </c>
      <c r="X256" s="49">
        <v>9</v>
      </c>
      <c r="Y256" s="71">
        <v>79100</v>
      </c>
    </row>
    <row r="257" spans="4:25">
      <c r="D257" s="46"/>
      <c r="E257" s="42"/>
      <c r="F257" s="42" t="str">
        <f t="shared" si="25"/>
        <v>Impermeable TranSparente</v>
      </c>
      <c r="G257" s="37" t="s">
        <v>408</v>
      </c>
      <c r="H257" s="12" t="str">
        <f t="shared" si="26"/>
        <v>XL</v>
      </c>
      <c r="I257" s="12">
        <f t="shared" si="27"/>
        <v>7</v>
      </c>
      <c r="J257" s="37">
        <f>SUMIF(VENTAS!$K$3:$K$1048576,INVENTARIO!G257,VENTAS!$L$3:$L$1048576)</f>
        <v>0</v>
      </c>
      <c r="K257" s="43">
        <f t="shared" si="29"/>
        <v>7</v>
      </c>
      <c r="L257" s="39">
        <f>SUMIF(VENTAS!$K$3:$K$1048576,INVENTARIO!G257,VENTAS!$H$3:$H$1048576)</f>
        <v>0</v>
      </c>
      <c r="M257" s="44">
        <f t="shared" si="28"/>
        <v>0</v>
      </c>
      <c r="N257" s="43">
        <f t="shared" si="30"/>
        <v>0</v>
      </c>
      <c r="O257" s="45" t="str">
        <f t="shared" si="31"/>
        <v/>
      </c>
      <c r="S257" s="46" t="str">
        <f t="shared" si="32"/>
        <v>Impermeable TranSparenteRoSa PálidoXL</v>
      </c>
      <c r="T257" s="47"/>
      <c r="U257" s="48" t="s">
        <v>195</v>
      </c>
      <c r="V257" s="48" t="s">
        <v>16</v>
      </c>
      <c r="W257" s="48" t="s">
        <v>183</v>
      </c>
      <c r="X257" s="49">
        <v>7</v>
      </c>
      <c r="Y257" s="71">
        <v>79100</v>
      </c>
    </row>
    <row r="258" spans="4:25">
      <c r="D258" s="46"/>
      <c r="E258" s="42"/>
      <c r="F258" s="42" t="str">
        <f t="shared" si="25"/>
        <v>Impermeable TranSparente</v>
      </c>
      <c r="G258" s="37" t="s">
        <v>409</v>
      </c>
      <c r="H258" s="12" t="str">
        <f t="shared" si="26"/>
        <v>XL</v>
      </c>
      <c r="I258" s="12">
        <f t="shared" si="27"/>
        <v>8</v>
      </c>
      <c r="J258" s="37">
        <f>SUMIF(VENTAS!$K$3:$K$1048576,INVENTARIO!G258,VENTAS!$L$3:$L$1048576)</f>
        <v>0</v>
      </c>
      <c r="K258" s="43">
        <f t="shared" si="29"/>
        <v>8</v>
      </c>
      <c r="L258" s="39">
        <f>SUMIF(VENTAS!$K$3:$K$1048576,INVENTARIO!G258,VENTAS!$H$3:$H$1048576)</f>
        <v>0</v>
      </c>
      <c r="M258" s="44">
        <f t="shared" si="28"/>
        <v>0</v>
      </c>
      <c r="N258" s="43">
        <f t="shared" si="30"/>
        <v>0</v>
      </c>
      <c r="O258" s="45" t="str">
        <f t="shared" si="31"/>
        <v/>
      </c>
      <c r="S258" s="46" t="str">
        <f t="shared" si="32"/>
        <v>Impermeable TranSparenteRoSadoXL</v>
      </c>
      <c r="T258" s="47"/>
      <c r="U258" s="48" t="s">
        <v>195</v>
      </c>
      <c r="V258" s="48" t="s">
        <v>16</v>
      </c>
      <c r="W258" s="48" t="s">
        <v>171</v>
      </c>
      <c r="X258" s="49">
        <v>8</v>
      </c>
      <c r="Y258" s="71">
        <v>79100</v>
      </c>
    </row>
    <row r="259" spans="4:25">
      <c r="D259" s="46"/>
      <c r="E259" s="42"/>
      <c r="F259" s="42" t="str">
        <f t="shared" ref="F259:F322" si="33">IFERROR(VLOOKUP(G259,$S$3:$U$491,3,0),"")</f>
        <v>Impermeable TranSparente</v>
      </c>
      <c r="G259" s="37" t="s">
        <v>410</v>
      </c>
      <c r="H259" s="12" t="str">
        <f t="shared" ref="H259:H322" si="34">IFERROR(VLOOKUP(G259,$S$3:$V$491,4,0),"")</f>
        <v>XL</v>
      </c>
      <c r="I259" s="12">
        <f t="shared" ref="I259:I322" si="35">IFERROR(VLOOKUP(G259,$S$3:$X$491,6,0),"")</f>
        <v>3</v>
      </c>
      <c r="J259" s="37">
        <f>SUMIF(VENTAS!$K$3:$K$1048576,INVENTARIO!G259,VENTAS!$L$3:$L$1048576)</f>
        <v>0</v>
      </c>
      <c r="K259" s="43">
        <f t="shared" si="29"/>
        <v>3</v>
      </c>
      <c r="L259" s="39">
        <f>SUMIF(VENTAS!$K$3:$K$1048576,INVENTARIO!G259,VENTAS!$H$3:$H$1048576)</f>
        <v>0</v>
      </c>
      <c r="M259" s="44">
        <f t="shared" ref="M259:M322" si="36">IFERROR(VLOOKUP(G259,$S$3:$Y$1048576,7,0)*J259,0)</f>
        <v>0</v>
      </c>
      <c r="N259" s="43">
        <f t="shared" si="30"/>
        <v>0</v>
      </c>
      <c r="O259" s="45" t="str">
        <f t="shared" si="31"/>
        <v/>
      </c>
      <c r="S259" s="46" t="str">
        <f t="shared" si="32"/>
        <v>Impermeable TranSparenteVerde LimónXL</v>
      </c>
      <c r="T259" s="47"/>
      <c r="U259" s="48" t="s">
        <v>195</v>
      </c>
      <c r="V259" s="48" t="s">
        <v>16</v>
      </c>
      <c r="W259" s="48" t="s">
        <v>25</v>
      </c>
      <c r="X259" s="49">
        <v>3</v>
      </c>
      <c r="Y259" s="71">
        <v>79100</v>
      </c>
    </row>
    <row r="260" spans="4:25">
      <c r="D260" s="46"/>
      <c r="E260" s="42"/>
      <c r="F260" s="42" t="str">
        <f t="shared" si="33"/>
        <v>Impermeable TranSparente</v>
      </c>
      <c r="G260" s="37" t="s">
        <v>411</v>
      </c>
      <c r="H260" s="12" t="str">
        <f t="shared" si="34"/>
        <v>XL</v>
      </c>
      <c r="I260" s="12">
        <f t="shared" si="35"/>
        <v>5</v>
      </c>
      <c r="J260" s="37">
        <f>SUMIF(VENTAS!$K$3:$K$1048576,INVENTARIO!G260,VENTAS!$L$3:$L$1048576)</f>
        <v>0</v>
      </c>
      <c r="K260" s="43">
        <f t="shared" ref="K260:K323" si="37">IFERROR(I260-J260,0)</f>
        <v>5</v>
      </c>
      <c r="L260" s="39">
        <f>SUMIF(VENTAS!$K$3:$K$1048576,INVENTARIO!G260,VENTAS!$H$3:$H$1048576)</f>
        <v>0</v>
      </c>
      <c r="M260" s="44">
        <f t="shared" si="36"/>
        <v>0</v>
      </c>
      <c r="N260" s="43">
        <f t="shared" ref="N260:N323" si="38">IFERROR(L260-M260,0)</f>
        <v>0</v>
      </c>
      <c r="O260" s="45" t="str">
        <f t="shared" ref="O260:O323" si="39">IFERROR(M260/L260-1,"")</f>
        <v/>
      </c>
      <c r="S260" s="46" t="str">
        <f t="shared" si="32"/>
        <v>Impermeable TranSparenteVerde MentaXL</v>
      </c>
      <c r="T260" s="47"/>
      <c r="U260" s="48" t="s">
        <v>195</v>
      </c>
      <c r="V260" s="48" t="s">
        <v>16</v>
      </c>
      <c r="W260" s="48" t="s">
        <v>8</v>
      </c>
      <c r="X260" s="49">
        <v>5</v>
      </c>
      <c r="Y260" s="71">
        <v>79100</v>
      </c>
    </row>
    <row r="261" spans="4:25">
      <c r="D261" s="46"/>
      <c r="E261" s="42"/>
      <c r="F261" s="42" t="str">
        <f t="shared" si="33"/>
        <v>Impermeable TranSparente</v>
      </c>
      <c r="G261" s="37" t="s">
        <v>412</v>
      </c>
      <c r="H261" s="12" t="str">
        <f t="shared" si="34"/>
        <v>XL</v>
      </c>
      <c r="I261" s="12">
        <f t="shared" si="35"/>
        <v>5</v>
      </c>
      <c r="J261" s="37">
        <f>SUMIF(VENTAS!$K$3:$K$1048576,INVENTARIO!G261,VENTAS!$L$3:$L$1048576)</f>
        <v>0</v>
      </c>
      <c r="K261" s="43">
        <f t="shared" si="37"/>
        <v>5</v>
      </c>
      <c r="L261" s="39">
        <f>SUMIF(VENTAS!$K$3:$K$1048576,INVENTARIO!G261,VENTAS!$H$3:$H$1048576)</f>
        <v>0</v>
      </c>
      <c r="M261" s="44">
        <f t="shared" si="36"/>
        <v>0</v>
      </c>
      <c r="N261" s="43">
        <f t="shared" si="38"/>
        <v>0</v>
      </c>
      <c r="O261" s="45" t="str">
        <f t="shared" si="39"/>
        <v/>
      </c>
      <c r="S261" s="46" t="str">
        <f t="shared" si="32"/>
        <v>Impermeable TranSparenteVerde MilitarXL</v>
      </c>
      <c r="T261" s="47"/>
      <c r="U261" s="48" t="s">
        <v>195</v>
      </c>
      <c r="V261" s="48" t="s">
        <v>16</v>
      </c>
      <c r="W261" s="48" t="s">
        <v>27</v>
      </c>
      <c r="X261" s="49">
        <v>5</v>
      </c>
      <c r="Y261" s="71">
        <v>79100</v>
      </c>
    </row>
    <row r="262" spans="4:25">
      <c r="D262" s="46"/>
      <c r="E262" s="42"/>
      <c r="F262" s="42" t="str">
        <f t="shared" si="33"/>
        <v>Impermeable TranSparente</v>
      </c>
      <c r="G262" s="37" t="s">
        <v>413</v>
      </c>
      <c r="H262" s="12" t="str">
        <f t="shared" si="34"/>
        <v>XS</v>
      </c>
      <c r="I262" s="12">
        <f t="shared" si="35"/>
        <v>4</v>
      </c>
      <c r="J262" s="37">
        <f>SUMIF(VENTAS!$K$3:$K$1048576,INVENTARIO!G262,VENTAS!$L$3:$L$1048576)</f>
        <v>0</v>
      </c>
      <c r="K262" s="43">
        <f t="shared" si="37"/>
        <v>4</v>
      </c>
      <c r="L262" s="39">
        <f>SUMIF(VENTAS!$K$3:$K$1048576,INVENTARIO!G262,VENTAS!$H$3:$H$1048576)</f>
        <v>0</v>
      </c>
      <c r="M262" s="44">
        <f t="shared" si="36"/>
        <v>0</v>
      </c>
      <c r="N262" s="43">
        <f t="shared" si="38"/>
        <v>0</v>
      </c>
      <c r="O262" s="45" t="str">
        <f t="shared" si="39"/>
        <v/>
      </c>
      <c r="S262" s="46" t="str">
        <f t="shared" si="32"/>
        <v>Impermeable TranSparenteAmarilloXS</v>
      </c>
      <c r="T262" s="47"/>
      <c r="U262" s="48" t="s">
        <v>195</v>
      </c>
      <c r="V262" s="48" t="s">
        <v>15</v>
      </c>
      <c r="W262" s="48" t="s">
        <v>23</v>
      </c>
      <c r="X262" s="49">
        <v>4</v>
      </c>
      <c r="Y262" s="71">
        <v>65600</v>
      </c>
    </row>
    <row r="263" spans="4:25">
      <c r="D263" s="46"/>
      <c r="E263" s="42"/>
      <c r="F263" s="42" t="str">
        <f t="shared" si="33"/>
        <v>Impermeable TranSparente</v>
      </c>
      <c r="G263" s="37" t="s">
        <v>414</v>
      </c>
      <c r="H263" s="12" t="str">
        <f t="shared" si="34"/>
        <v>XS</v>
      </c>
      <c r="I263" s="12">
        <f t="shared" si="35"/>
        <v>5</v>
      </c>
      <c r="J263" s="37">
        <f>SUMIF(VENTAS!$K$3:$K$1048576,INVENTARIO!G263,VENTAS!$L$3:$L$1048576)</f>
        <v>0</v>
      </c>
      <c r="K263" s="43">
        <f t="shared" si="37"/>
        <v>5</v>
      </c>
      <c r="L263" s="39">
        <f>SUMIF(VENTAS!$K$3:$K$1048576,INVENTARIO!G263,VENTAS!$H$3:$H$1048576)</f>
        <v>0</v>
      </c>
      <c r="M263" s="44">
        <f t="shared" si="36"/>
        <v>0</v>
      </c>
      <c r="N263" s="43">
        <f t="shared" si="38"/>
        <v>0</v>
      </c>
      <c r="O263" s="45" t="str">
        <f t="shared" si="39"/>
        <v/>
      </c>
      <c r="S263" s="46" t="str">
        <f t="shared" si="32"/>
        <v>Impermeable TranSparenteAzuLAguaXS</v>
      </c>
      <c r="T263" s="47"/>
      <c r="U263" s="48" t="s">
        <v>195</v>
      </c>
      <c r="V263" s="48" t="s">
        <v>15</v>
      </c>
      <c r="W263" s="48" t="s">
        <v>170</v>
      </c>
      <c r="X263" s="49">
        <v>5</v>
      </c>
      <c r="Y263" s="71">
        <v>65600</v>
      </c>
    </row>
    <row r="264" spans="4:25">
      <c r="D264" s="46"/>
      <c r="E264" s="42"/>
      <c r="F264" s="42" t="str">
        <f t="shared" si="33"/>
        <v>Impermeable TranSparente</v>
      </c>
      <c r="G264" s="37" t="s">
        <v>415</v>
      </c>
      <c r="H264" s="12" t="str">
        <f t="shared" si="34"/>
        <v>XS</v>
      </c>
      <c r="I264" s="12">
        <f t="shared" si="35"/>
        <v>1</v>
      </c>
      <c r="J264" s="37">
        <f>SUMIF(VENTAS!$K$3:$K$1048576,INVENTARIO!G264,VENTAS!$L$3:$L$1048576)</f>
        <v>0</v>
      </c>
      <c r="K264" s="43">
        <f t="shared" si="37"/>
        <v>1</v>
      </c>
      <c r="L264" s="39">
        <f>SUMIF(VENTAS!$K$3:$K$1048576,INVENTARIO!G264,VENTAS!$H$3:$H$1048576)</f>
        <v>0</v>
      </c>
      <c r="M264" s="44">
        <f t="shared" si="36"/>
        <v>0</v>
      </c>
      <c r="N264" s="43">
        <f t="shared" si="38"/>
        <v>0</v>
      </c>
      <c r="O264" s="45" t="str">
        <f t="shared" si="39"/>
        <v/>
      </c>
      <c r="S264" s="46" t="str">
        <f t="shared" si="32"/>
        <v>Impermeable TranSparenteMoradoXS</v>
      </c>
      <c r="T264" s="47"/>
      <c r="U264" s="48" t="s">
        <v>195</v>
      </c>
      <c r="V264" s="48" t="s">
        <v>15</v>
      </c>
      <c r="W264" s="48" t="s">
        <v>10</v>
      </c>
      <c r="X264" s="49">
        <v>1</v>
      </c>
      <c r="Y264" s="71">
        <v>65600</v>
      </c>
    </row>
    <row r="265" spans="4:25">
      <c r="D265" s="46"/>
      <c r="E265" s="42"/>
      <c r="F265" s="42" t="str">
        <f t="shared" si="33"/>
        <v>Impermeable TranSparente</v>
      </c>
      <c r="G265" s="37" t="s">
        <v>416</v>
      </c>
      <c r="H265" s="12" t="str">
        <f t="shared" si="34"/>
        <v>XS</v>
      </c>
      <c r="I265" s="12">
        <f t="shared" si="35"/>
        <v>1</v>
      </c>
      <c r="J265" s="37">
        <f>SUMIF(VENTAS!$K$3:$K$1048576,INVENTARIO!G265,VENTAS!$L$3:$L$1048576)</f>
        <v>0</v>
      </c>
      <c r="K265" s="43">
        <f t="shared" si="37"/>
        <v>1</v>
      </c>
      <c r="L265" s="39">
        <f>SUMIF(VENTAS!$K$3:$K$1048576,INVENTARIO!G265,VENTAS!$H$3:$H$1048576)</f>
        <v>0</v>
      </c>
      <c r="M265" s="44">
        <f t="shared" si="36"/>
        <v>0</v>
      </c>
      <c r="N265" s="43">
        <f t="shared" si="38"/>
        <v>0</v>
      </c>
      <c r="O265" s="45" t="str">
        <f t="shared" si="39"/>
        <v/>
      </c>
      <c r="S265" s="46" t="str">
        <f t="shared" si="32"/>
        <v>Impermeable TranSparenteRojoXS</v>
      </c>
      <c r="T265" s="47"/>
      <c r="U265" s="48" t="s">
        <v>195</v>
      </c>
      <c r="V265" s="48" t="s">
        <v>15</v>
      </c>
      <c r="W265" s="48" t="s">
        <v>20</v>
      </c>
      <c r="X265" s="49">
        <v>1</v>
      </c>
      <c r="Y265" s="71">
        <v>65600</v>
      </c>
    </row>
    <row r="266" spans="4:25">
      <c r="D266" s="46"/>
      <c r="E266" s="42"/>
      <c r="F266" s="42" t="str">
        <f t="shared" si="33"/>
        <v>Impermeable TranSparente</v>
      </c>
      <c r="G266" s="37" t="s">
        <v>417</v>
      </c>
      <c r="H266" s="12" t="str">
        <f t="shared" si="34"/>
        <v>XS</v>
      </c>
      <c r="I266" s="12">
        <f t="shared" si="35"/>
        <v>1</v>
      </c>
      <c r="J266" s="37">
        <f>SUMIF(VENTAS!$K$3:$K$1048576,INVENTARIO!G266,VENTAS!$L$3:$L$1048576)</f>
        <v>0</v>
      </c>
      <c r="K266" s="43">
        <f t="shared" si="37"/>
        <v>1</v>
      </c>
      <c r="L266" s="39">
        <f>SUMIF(VENTAS!$K$3:$K$1048576,INVENTARIO!G266,VENTAS!$H$3:$H$1048576)</f>
        <v>0</v>
      </c>
      <c r="M266" s="44">
        <f t="shared" si="36"/>
        <v>0</v>
      </c>
      <c r="N266" s="43">
        <f t="shared" si="38"/>
        <v>0</v>
      </c>
      <c r="O266" s="45" t="str">
        <f t="shared" si="39"/>
        <v/>
      </c>
      <c r="S266" s="46" t="str">
        <f t="shared" si="32"/>
        <v>Impermeable TranSparenteRoSadoXS</v>
      </c>
      <c r="T266" s="47"/>
      <c r="U266" s="48" t="s">
        <v>195</v>
      </c>
      <c r="V266" s="48" t="s">
        <v>15</v>
      </c>
      <c r="W266" s="48" t="s">
        <v>171</v>
      </c>
      <c r="X266" s="49">
        <v>1</v>
      </c>
      <c r="Y266" s="71">
        <v>65600</v>
      </c>
    </row>
    <row r="267" spans="4:25">
      <c r="D267" s="46"/>
      <c r="E267" s="42"/>
      <c r="F267" s="42" t="str">
        <f t="shared" si="33"/>
        <v>Impermeable TranSparente</v>
      </c>
      <c r="G267" s="37" t="s">
        <v>418</v>
      </c>
      <c r="H267" s="12" t="str">
        <f t="shared" si="34"/>
        <v>XXL</v>
      </c>
      <c r="I267" s="12">
        <f t="shared" si="35"/>
        <v>8</v>
      </c>
      <c r="J267" s="37">
        <f>SUMIF(VENTAS!$K$3:$K$1048576,INVENTARIO!G267,VENTAS!$L$3:$L$1048576)</f>
        <v>0</v>
      </c>
      <c r="K267" s="43">
        <f t="shared" si="37"/>
        <v>8</v>
      </c>
      <c r="L267" s="39">
        <f>SUMIF(VENTAS!$K$3:$K$1048576,INVENTARIO!G267,VENTAS!$H$3:$H$1048576)</f>
        <v>0</v>
      </c>
      <c r="M267" s="44">
        <f t="shared" si="36"/>
        <v>0</v>
      </c>
      <c r="N267" s="43">
        <f t="shared" si="38"/>
        <v>0</v>
      </c>
      <c r="O267" s="45" t="str">
        <f t="shared" si="39"/>
        <v/>
      </c>
      <c r="S267" s="46" t="str">
        <f t="shared" ref="S267:S298" si="40">_xlfn.CONCAT(U267,W267,V267)</f>
        <v>Impermeable TranSparenteAmarilloXXL</v>
      </c>
      <c r="T267" s="47"/>
      <c r="U267" s="48" t="s">
        <v>195</v>
      </c>
      <c r="V267" s="48" t="s">
        <v>18</v>
      </c>
      <c r="W267" s="48" t="s">
        <v>23</v>
      </c>
      <c r="X267" s="49">
        <v>8</v>
      </c>
      <c r="Y267" s="71">
        <v>82600</v>
      </c>
    </row>
    <row r="268" spans="4:25">
      <c r="D268" s="46"/>
      <c r="E268" s="42"/>
      <c r="F268" s="42" t="str">
        <f t="shared" si="33"/>
        <v>Impermeable TranSparente</v>
      </c>
      <c r="G268" s="37" t="s">
        <v>419</v>
      </c>
      <c r="H268" s="12" t="str">
        <f t="shared" si="34"/>
        <v>XXL</v>
      </c>
      <c r="I268" s="12">
        <f t="shared" si="35"/>
        <v>11</v>
      </c>
      <c r="J268" s="37">
        <f>SUMIF(VENTAS!$K$3:$K$1048576,INVENTARIO!G268,VENTAS!$L$3:$L$1048576)</f>
        <v>0</v>
      </c>
      <c r="K268" s="43">
        <f t="shared" si="37"/>
        <v>11</v>
      </c>
      <c r="L268" s="39">
        <f>SUMIF(VENTAS!$K$3:$K$1048576,INVENTARIO!G268,VENTAS!$H$3:$H$1048576)</f>
        <v>0</v>
      </c>
      <c r="M268" s="44">
        <f t="shared" si="36"/>
        <v>0</v>
      </c>
      <c r="N268" s="43">
        <f t="shared" si="38"/>
        <v>0</v>
      </c>
      <c r="O268" s="45" t="str">
        <f t="shared" si="39"/>
        <v/>
      </c>
      <c r="S268" s="46" t="str">
        <f t="shared" si="40"/>
        <v>Impermeable TranSparenteAzuLAguaXXL</v>
      </c>
      <c r="T268" s="47"/>
      <c r="U268" s="48" t="s">
        <v>195</v>
      </c>
      <c r="V268" s="48" t="s">
        <v>18</v>
      </c>
      <c r="W268" s="48" t="s">
        <v>170</v>
      </c>
      <c r="X268" s="49">
        <v>11</v>
      </c>
      <c r="Y268" s="71">
        <v>82600</v>
      </c>
    </row>
    <row r="269" spans="4:25">
      <c r="D269" s="46"/>
      <c r="E269" s="42"/>
      <c r="F269" s="42" t="str">
        <f t="shared" si="33"/>
        <v>Impermeable TranSparente</v>
      </c>
      <c r="G269" s="37" t="s">
        <v>420</v>
      </c>
      <c r="H269" s="12" t="str">
        <f t="shared" si="34"/>
        <v>XXL</v>
      </c>
      <c r="I269" s="12">
        <f t="shared" si="35"/>
        <v>2</v>
      </c>
      <c r="J269" s="37">
        <f>SUMIF(VENTAS!$K$3:$K$1048576,INVENTARIO!G269,VENTAS!$L$3:$L$1048576)</f>
        <v>0</v>
      </c>
      <c r="K269" s="43">
        <f t="shared" si="37"/>
        <v>2</v>
      </c>
      <c r="L269" s="39">
        <f>SUMIF(VENTAS!$K$3:$K$1048576,INVENTARIO!G269,VENTAS!$H$3:$H$1048576)</f>
        <v>0</v>
      </c>
      <c r="M269" s="44">
        <f t="shared" si="36"/>
        <v>0</v>
      </c>
      <c r="N269" s="43">
        <f t="shared" si="38"/>
        <v>0</v>
      </c>
      <c r="O269" s="45" t="str">
        <f t="shared" si="39"/>
        <v/>
      </c>
      <c r="S269" s="46" t="str">
        <f t="shared" si="40"/>
        <v>Impermeable TranSparenteAzuLCieloXXL</v>
      </c>
      <c r="T269" s="47"/>
      <c r="U269" s="48" t="s">
        <v>195</v>
      </c>
      <c r="V269" s="48" t="s">
        <v>18</v>
      </c>
      <c r="W269" s="48" t="s">
        <v>173</v>
      </c>
      <c r="X269" s="49">
        <v>2</v>
      </c>
      <c r="Y269" s="71">
        <v>82600</v>
      </c>
    </row>
    <row r="270" spans="4:25">
      <c r="D270" s="46"/>
      <c r="E270" s="42"/>
      <c r="F270" s="42" t="str">
        <f t="shared" si="33"/>
        <v>Impermeable TranSparente</v>
      </c>
      <c r="G270" s="37" t="s">
        <v>421</v>
      </c>
      <c r="H270" s="12" t="str">
        <f t="shared" si="34"/>
        <v>XXL</v>
      </c>
      <c r="I270" s="12">
        <f t="shared" si="35"/>
        <v>7</v>
      </c>
      <c r="J270" s="37">
        <f>SUMIF(VENTAS!$K$3:$K$1048576,INVENTARIO!G270,VENTAS!$L$3:$L$1048576)</f>
        <v>0</v>
      </c>
      <c r="K270" s="43">
        <f t="shared" si="37"/>
        <v>7</v>
      </c>
      <c r="L270" s="39">
        <f>SUMIF(VENTAS!$K$3:$K$1048576,INVENTARIO!G270,VENTAS!$H$3:$H$1048576)</f>
        <v>0</v>
      </c>
      <c r="M270" s="44">
        <f t="shared" si="36"/>
        <v>0</v>
      </c>
      <c r="N270" s="43">
        <f t="shared" si="38"/>
        <v>0</v>
      </c>
      <c r="O270" s="45" t="str">
        <f t="shared" si="39"/>
        <v/>
      </c>
      <c r="S270" s="46" t="str">
        <f t="shared" si="40"/>
        <v>Impermeable TranSparenteAzuLOScuroXXL</v>
      </c>
      <c r="T270" s="47"/>
      <c r="U270" s="48" t="s">
        <v>195</v>
      </c>
      <c r="V270" s="48" t="s">
        <v>18</v>
      </c>
      <c r="W270" s="48" t="s">
        <v>168</v>
      </c>
      <c r="X270" s="49">
        <v>7</v>
      </c>
      <c r="Y270" s="71">
        <v>82600</v>
      </c>
    </row>
    <row r="271" spans="4:25">
      <c r="D271" s="46"/>
      <c r="E271" s="42"/>
      <c r="F271" s="42" t="str">
        <f t="shared" si="33"/>
        <v>Impermeable TranSparente</v>
      </c>
      <c r="G271" s="37" t="s">
        <v>422</v>
      </c>
      <c r="H271" s="12" t="str">
        <f t="shared" si="34"/>
        <v>XXL</v>
      </c>
      <c r="I271" s="12">
        <f t="shared" si="35"/>
        <v>2</v>
      </c>
      <c r="J271" s="37">
        <f>SUMIF(VENTAS!$K$3:$K$1048576,INVENTARIO!G271,VENTAS!$L$3:$L$1048576)</f>
        <v>0</v>
      </c>
      <c r="K271" s="43">
        <f t="shared" si="37"/>
        <v>2</v>
      </c>
      <c r="L271" s="39">
        <f>SUMIF(VENTAS!$K$3:$K$1048576,INVENTARIO!G271,VENTAS!$H$3:$H$1048576)</f>
        <v>0</v>
      </c>
      <c r="M271" s="44">
        <f t="shared" si="36"/>
        <v>0</v>
      </c>
      <c r="N271" s="43">
        <f t="shared" si="38"/>
        <v>0</v>
      </c>
      <c r="O271" s="45" t="str">
        <f t="shared" si="39"/>
        <v/>
      </c>
      <c r="S271" s="46" t="str">
        <f t="shared" si="40"/>
        <v>Impermeable TranSparenteAzuLReyXXL</v>
      </c>
      <c r="T271" s="47"/>
      <c r="U271" s="48" t="s">
        <v>195</v>
      </c>
      <c r="V271" s="48" t="s">
        <v>18</v>
      </c>
      <c r="W271" s="48" t="s">
        <v>155</v>
      </c>
      <c r="X271" s="49">
        <v>2</v>
      </c>
      <c r="Y271" s="71">
        <v>82600</v>
      </c>
    </row>
    <row r="272" spans="4:25">
      <c r="D272" s="46"/>
      <c r="E272" s="42"/>
      <c r="F272" s="42" t="str">
        <f t="shared" si="33"/>
        <v>Impermeable TranSparente</v>
      </c>
      <c r="G272" s="37" t="s">
        <v>423</v>
      </c>
      <c r="H272" s="12" t="str">
        <f t="shared" si="34"/>
        <v>XXL</v>
      </c>
      <c r="I272" s="12">
        <f t="shared" si="35"/>
        <v>16</v>
      </c>
      <c r="J272" s="37">
        <f>SUMIF(VENTAS!$K$3:$K$1048576,INVENTARIO!G272,VENTAS!$L$3:$L$1048576)</f>
        <v>0</v>
      </c>
      <c r="K272" s="43">
        <f t="shared" si="37"/>
        <v>16</v>
      </c>
      <c r="L272" s="39">
        <f>SUMIF(VENTAS!$K$3:$K$1048576,INVENTARIO!G272,VENTAS!$H$3:$H$1048576)</f>
        <v>0</v>
      </c>
      <c r="M272" s="44">
        <f t="shared" si="36"/>
        <v>0</v>
      </c>
      <c r="N272" s="43">
        <f t="shared" si="38"/>
        <v>0</v>
      </c>
      <c r="O272" s="45" t="str">
        <f t="shared" si="39"/>
        <v/>
      </c>
      <c r="S272" s="46" t="str">
        <f t="shared" si="40"/>
        <v>Impermeable TranSparenteMoradoXXL</v>
      </c>
      <c r="T272" s="47"/>
      <c r="U272" s="48" t="s">
        <v>195</v>
      </c>
      <c r="V272" s="48" t="s">
        <v>18</v>
      </c>
      <c r="W272" s="48" t="s">
        <v>10</v>
      </c>
      <c r="X272" s="49">
        <v>16</v>
      </c>
      <c r="Y272" s="71">
        <v>82375</v>
      </c>
    </row>
    <row r="273" spans="4:25">
      <c r="D273" s="46"/>
      <c r="E273" s="42"/>
      <c r="F273" s="42" t="str">
        <f t="shared" si="33"/>
        <v>Impermeable TranSparente</v>
      </c>
      <c r="G273" s="37" t="s">
        <v>424</v>
      </c>
      <c r="H273" s="12" t="str">
        <f t="shared" si="34"/>
        <v>XXL</v>
      </c>
      <c r="I273" s="12">
        <f t="shared" si="35"/>
        <v>2</v>
      </c>
      <c r="J273" s="37">
        <f>SUMIF(VENTAS!$K$3:$K$1048576,INVENTARIO!G273,VENTAS!$L$3:$L$1048576)</f>
        <v>0</v>
      </c>
      <c r="K273" s="43">
        <f t="shared" si="37"/>
        <v>2</v>
      </c>
      <c r="L273" s="39">
        <f>SUMIF(VENTAS!$K$3:$K$1048576,INVENTARIO!G273,VENTAS!$H$3:$H$1048576)</f>
        <v>0</v>
      </c>
      <c r="M273" s="44">
        <f t="shared" si="36"/>
        <v>0</v>
      </c>
      <c r="N273" s="43">
        <f t="shared" si="38"/>
        <v>0</v>
      </c>
      <c r="O273" s="45" t="str">
        <f t="shared" si="39"/>
        <v/>
      </c>
      <c r="S273" s="46" t="str">
        <f t="shared" si="40"/>
        <v>Impermeable TranSparenteNaranjaXXL</v>
      </c>
      <c r="T273" s="47"/>
      <c r="U273" s="48" t="s">
        <v>195</v>
      </c>
      <c r="V273" s="48" t="s">
        <v>18</v>
      </c>
      <c r="W273" s="48" t="s">
        <v>42</v>
      </c>
      <c r="X273" s="49">
        <v>2</v>
      </c>
      <c r="Y273" s="71">
        <v>82600</v>
      </c>
    </row>
    <row r="274" spans="4:25">
      <c r="D274" s="46"/>
      <c r="E274" s="42"/>
      <c r="F274" s="42" t="str">
        <f t="shared" si="33"/>
        <v>Impermeable TranSparente</v>
      </c>
      <c r="G274" s="37" t="s">
        <v>425</v>
      </c>
      <c r="H274" s="12" t="str">
        <f t="shared" si="34"/>
        <v>XXL</v>
      </c>
      <c r="I274" s="12">
        <f t="shared" si="35"/>
        <v>2</v>
      </c>
      <c r="J274" s="37">
        <f>SUMIF(VENTAS!$K$3:$K$1048576,INVENTARIO!G274,VENTAS!$L$3:$L$1048576)</f>
        <v>0</v>
      </c>
      <c r="K274" s="43">
        <f t="shared" si="37"/>
        <v>2</v>
      </c>
      <c r="L274" s="39">
        <f>SUMIF(VENTAS!$K$3:$K$1048576,INVENTARIO!G274,VENTAS!$H$3:$H$1048576)</f>
        <v>0</v>
      </c>
      <c r="M274" s="44">
        <f t="shared" si="36"/>
        <v>0</v>
      </c>
      <c r="N274" s="43">
        <f t="shared" si="38"/>
        <v>0</v>
      </c>
      <c r="O274" s="45" t="str">
        <f t="shared" si="39"/>
        <v/>
      </c>
      <c r="S274" s="46" t="str">
        <f t="shared" si="40"/>
        <v>Impermeable TranSparenteNegroXXL</v>
      </c>
      <c r="T274" s="47"/>
      <c r="U274" s="48" t="s">
        <v>195</v>
      </c>
      <c r="V274" s="48" t="s">
        <v>18</v>
      </c>
      <c r="W274" s="48" t="s">
        <v>43</v>
      </c>
      <c r="X274" s="49">
        <v>2</v>
      </c>
      <c r="Y274" s="71">
        <v>82600</v>
      </c>
    </row>
    <row r="275" spans="4:25">
      <c r="D275" s="46"/>
      <c r="E275" s="42"/>
      <c r="F275" s="42" t="str">
        <f t="shared" si="33"/>
        <v>Impermeable TranSparente</v>
      </c>
      <c r="G275" s="37" t="s">
        <v>426</v>
      </c>
      <c r="H275" s="12" t="str">
        <f t="shared" si="34"/>
        <v>XXL</v>
      </c>
      <c r="I275" s="12">
        <f t="shared" si="35"/>
        <v>10</v>
      </c>
      <c r="J275" s="37">
        <f>SUMIF(VENTAS!$K$3:$K$1048576,INVENTARIO!G275,VENTAS!$L$3:$L$1048576)</f>
        <v>0</v>
      </c>
      <c r="K275" s="43">
        <f t="shared" si="37"/>
        <v>10</v>
      </c>
      <c r="L275" s="39">
        <f>SUMIF(VENTAS!$K$3:$K$1048576,INVENTARIO!G275,VENTAS!$H$3:$H$1048576)</f>
        <v>0</v>
      </c>
      <c r="M275" s="44">
        <f t="shared" si="36"/>
        <v>0</v>
      </c>
      <c r="N275" s="43">
        <f t="shared" si="38"/>
        <v>0</v>
      </c>
      <c r="O275" s="45" t="str">
        <f t="shared" si="39"/>
        <v/>
      </c>
      <c r="S275" s="46" t="str">
        <f t="shared" si="40"/>
        <v>Impermeable TranSparenteRojoXXL</v>
      </c>
      <c r="T275" s="47"/>
      <c r="U275" s="48" t="s">
        <v>195</v>
      </c>
      <c r="V275" s="48" t="s">
        <v>18</v>
      </c>
      <c r="W275" s="48" t="s">
        <v>20</v>
      </c>
      <c r="X275" s="49">
        <v>10</v>
      </c>
      <c r="Y275" s="71">
        <v>82600</v>
      </c>
    </row>
    <row r="276" spans="4:25">
      <c r="D276" s="46"/>
      <c r="E276" s="42"/>
      <c r="F276" s="42" t="str">
        <f t="shared" si="33"/>
        <v>Impermeable TranSparente</v>
      </c>
      <c r="G276" s="37" t="s">
        <v>427</v>
      </c>
      <c r="H276" s="12" t="str">
        <f t="shared" si="34"/>
        <v>XXL</v>
      </c>
      <c r="I276" s="12">
        <f t="shared" si="35"/>
        <v>8</v>
      </c>
      <c r="J276" s="37">
        <f>SUMIF(VENTAS!$K$3:$K$1048576,INVENTARIO!G276,VENTAS!$L$3:$L$1048576)</f>
        <v>0</v>
      </c>
      <c r="K276" s="43">
        <f t="shared" si="37"/>
        <v>8</v>
      </c>
      <c r="L276" s="39">
        <f>SUMIF(VENTAS!$K$3:$K$1048576,INVENTARIO!G276,VENTAS!$H$3:$H$1048576)</f>
        <v>0</v>
      </c>
      <c r="M276" s="44">
        <f t="shared" si="36"/>
        <v>0</v>
      </c>
      <c r="N276" s="43">
        <f t="shared" si="38"/>
        <v>0</v>
      </c>
      <c r="O276" s="45" t="str">
        <f t="shared" si="39"/>
        <v/>
      </c>
      <c r="S276" s="46" t="str">
        <f t="shared" si="40"/>
        <v>Impermeable TranSparenteRoSa PálidoXXL</v>
      </c>
      <c r="T276" s="47"/>
      <c r="U276" s="48" t="s">
        <v>195</v>
      </c>
      <c r="V276" s="48" t="s">
        <v>18</v>
      </c>
      <c r="W276" s="48" t="s">
        <v>183</v>
      </c>
      <c r="X276" s="49">
        <v>8</v>
      </c>
      <c r="Y276" s="71">
        <v>82150</v>
      </c>
    </row>
    <row r="277" spans="4:25">
      <c r="D277" s="46"/>
      <c r="E277" s="42"/>
      <c r="F277" s="42" t="str">
        <f t="shared" si="33"/>
        <v>Impermeable TranSparente</v>
      </c>
      <c r="G277" s="37" t="s">
        <v>428</v>
      </c>
      <c r="H277" s="12" t="str">
        <f t="shared" si="34"/>
        <v>XXL</v>
      </c>
      <c r="I277" s="12">
        <f t="shared" si="35"/>
        <v>5</v>
      </c>
      <c r="J277" s="37">
        <f>SUMIF(VENTAS!$K$3:$K$1048576,INVENTARIO!G277,VENTAS!$L$3:$L$1048576)</f>
        <v>0</v>
      </c>
      <c r="K277" s="43">
        <f t="shared" si="37"/>
        <v>5</v>
      </c>
      <c r="L277" s="39">
        <f>SUMIF(VENTAS!$K$3:$K$1048576,INVENTARIO!G277,VENTAS!$H$3:$H$1048576)</f>
        <v>0</v>
      </c>
      <c r="M277" s="44">
        <f t="shared" si="36"/>
        <v>0</v>
      </c>
      <c r="N277" s="43">
        <f t="shared" si="38"/>
        <v>0</v>
      </c>
      <c r="O277" s="45" t="str">
        <f t="shared" si="39"/>
        <v/>
      </c>
      <c r="S277" s="46" t="str">
        <f t="shared" si="40"/>
        <v>Impermeable TranSparenteRoSadoXXL</v>
      </c>
      <c r="T277" s="47"/>
      <c r="U277" s="48" t="s">
        <v>195</v>
      </c>
      <c r="V277" s="48" t="s">
        <v>18</v>
      </c>
      <c r="W277" s="48" t="s">
        <v>171</v>
      </c>
      <c r="X277" s="49">
        <v>5</v>
      </c>
      <c r="Y277" s="71">
        <v>82600</v>
      </c>
    </row>
    <row r="278" spans="4:25">
      <c r="D278" s="46"/>
      <c r="E278" s="42"/>
      <c r="F278" s="42" t="str">
        <f t="shared" si="33"/>
        <v>Impermeable TranSparente</v>
      </c>
      <c r="G278" s="37" t="s">
        <v>429</v>
      </c>
      <c r="H278" s="12" t="str">
        <f t="shared" si="34"/>
        <v>XXL</v>
      </c>
      <c r="I278" s="12">
        <f t="shared" si="35"/>
        <v>8</v>
      </c>
      <c r="J278" s="37">
        <f>SUMIF(VENTAS!$K$3:$K$1048576,INVENTARIO!G278,VENTAS!$L$3:$L$1048576)</f>
        <v>0</v>
      </c>
      <c r="K278" s="43">
        <f t="shared" si="37"/>
        <v>8</v>
      </c>
      <c r="L278" s="39">
        <f>SUMIF(VENTAS!$K$3:$K$1048576,INVENTARIO!G278,VENTAS!$H$3:$H$1048576)</f>
        <v>0</v>
      </c>
      <c r="M278" s="44">
        <f t="shared" si="36"/>
        <v>0</v>
      </c>
      <c r="N278" s="43">
        <f t="shared" si="38"/>
        <v>0</v>
      </c>
      <c r="O278" s="45" t="str">
        <f t="shared" si="39"/>
        <v/>
      </c>
      <c r="S278" s="46" t="str">
        <f t="shared" si="40"/>
        <v>Impermeable TranSparenteVerde LimónXXL</v>
      </c>
      <c r="T278" s="47"/>
      <c r="U278" s="48" t="s">
        <v>195</v>
      </c>
      <c r="V278" s="48" t="s">
        <v>18</v>
      </c>
      <c r="W278" s="48" t="s">
        <v>25</v>
      </c>
      <c r="X278" s="49">
        <v>8</v>
      </c>
      <c r="Y278" s="71">
        <v>82150</v>
      </c>
    </row>
    <row r="279" spans="4:25">
      <c r="D279" s="46"/>
      <c r="E279" s="42"/>
      <c r="F279" s="42" t="str">
        <f t="shared" si="33"/>
        <v>Impermeable TranSparente</v>
      </c>
      <c r="G279" s="37" t="s">
        <v>430</v>
      </c>
      <c r="H279" s="12" t="str">
        <f t="shared" si="34"/>
        <v>XXL</v>
      </c>
      <c r="I279" s="12">
        <f t="shared" si="35"/>
        <v>4</v>
      </c>
      <c r="J279" s="37">
        <f>SUMIF(VENTAS!$K$3:$K$1048576,INVENTARIO!G279,VENTAS!$L$3:$L$1048576)</f>
        <v>0</v>
      </c>
      <c r="K279" s="43">
        <f t="shared" si="37"/>
        <v>4</v>
      </c>
      <c r="L279" s="39">
        <f>SUMIF(VENTAS!$K$3:$K$1048576,INVENTARIO!G279,VENTAS!$H$3:$H$1048576)</f>
        <v>0</v>
      </c>
      <c r="M279" s="44">
        <f t="shared" si="36"/>
        <v>0</v>
      </c>
      <c r="N279" s="43">
        <f t="shared" si="38"/>
        <v>0</v>
      </c>
      <c r="O279" s="45" t="str">
        <f t="shared" si="39"/>
        <v/>
      </c>
      <c r="S279" s="46" t="str">
        <f t="shared" si="40"/>
        <v>Impermeable TranSparenteVerde MentaXXL</v>
      </c>
      <c r="T279" s="47"/>
      <c r="U279" s="48" t="s">
        <v>195</v>
      </c>
      <c r="V279" s="48" t="s">
        <v>18</v>
      </c>
      <c r="W279" s="48" t="s">
        <v>8</v>
      </c>
      <c r="X279" s="49">
        <v>4</v>
      </c>
      <c r="Y279" s="71">
        <v>82600</v>
      </c>
    </row>
    <row r="280" spans="4:25">
      <c r="D280" s="46"/>
      <c r="E280" s="42"/>
      <c r="F280" s="42" t="str">
        <f t="shared" si="33"/>
        <v>Impermeable TranSparente</v>
      </c>
      <c r="G280" s="37" t="s">
        <v>431</v>
      </c>
      <c r="H280" s="12" t="str">
        <f t="shared" si="34"/>
        <v>XXL</v>
      </c>
      <c r="I280" s="12">
        <f t="shared" si="35"/>
        <v>10</v>
      </c>
      <c r="J280" s="37">
        <f>SUMIF(VENTAS!$K$3:$K$1048576,INVENTARIO!G280,VENTAS!$L$3:$L$1048576)</f>
        <v>0</v>
      </c>
      <c r="K280" s="43">
        <f t="shared" si="37"/>
        <v>10</v>
      </c>
      <c r="L280" s="39">
        <f>SUMIF(VENTAS!$K$3:$K$1048576,INVENTARIO!G280,VENTAS!$H$3:$H$1048576)</f>
        <v>0</v>
      </c>
      <c r="M280" s="44">
        <f t="shared" si="36"/>
        <v>0</v>
      </c>
      <c r="N280" s="43">
        <f t="shared" si="38"/>
        <v>0</v>
      </c>
      <c r="O280" s="45" t="str">
        <f t="shared" si="39"/>
        <v/>
      </c>
      <c r="S280" s="46" t="str">
        <f t="shared" si="40"/>
        <v>Impermeable TranSparenteVerde MilitarXXL</v>
      </c>
      <c r="T280" s="47"/>
      <c r="U280" s="48" t="s">
        <v>195</v>
      </c>
      <c r="V280" s="48" t="s">
        <v>18</v>
      </c>
      <c r="W280" s="48" t="s">
        <v>27</v>
      </c>
      <c r="X280" s="49">
        <v>10</v>
      </c>
      <c r="Y280" s="71">
        <v>82600</v>
      </c>
    </row>
    <row r="281" spans="4:25">
      <c r="D281" s="46"/>
      <c r="E281" s="42"/>
      <c r="F281" s="42" t="str">
        <f t="shared" si="33"/>
        <v>Impermeable TranSparente</v>
      </c>
      <c r="G281" s="37" t="s">
        <v>432</v>
      </c>
      <c r="H281" s="12" t="str">
        <f t="shared" si="34"/>
        <v>XXL</v>
      </c>
      <c r="I281" s="12">
        <f t="shared" si="35"/>
        <v>1</v>
      </c>
      <c r="J281" s="37">
        <f>SUMIF(VENTAS!$K$3:$K$1048576,INVENTARIO!G281,VENTAS!$L$3:$L$1048576)</f>
        <v>0</v>
      </c>
      <c r="K281" s="43">
        <f t="shared" si="37"/>
        <v>1</v>
      </c>
      <c r="L281" s="39">
        <f>SUMIF(VENTAS!$K$3:$K$1048576,INVENTARIO!G281,VENTAS!$H$3:$H$1048576)</f>
        <v>0</v>
      </c>
      <c r="M281" s="44">
        <f t="shared" si="36"/>
        <v>0</v>
      </c>
      <c r="N281" s="43">
        <f t="shared" si="38"/>
        <v>0</v>
      </c>
      <c r="O281" s="45" t="str">
        <f t="shared" si="39"/>
        <v/>
      </c>
      <c r="S281" s="46" t="str">
        <f t="shared" si="40"/>
        <v>Impermeable TranSparenteRegularXXL</v>
      </c>
      <c r="T281" s="47"/>
      <c r="U281" s="48" t="s">
        <v>195</v>
      </c>
      <c r="V281" s="48" t="s">
        <v>18</v>
      </c>
      <c r="W281" s="48" t="s">
        <v>184</v>
      </c>
      <c r="X281" s="49">
        <v>1</v>
      </c>
      <c r="Y281" s="71">
        <v>82600</v>
      </c>
    </row>
    <row r="282" spans="4:25">
      <c r="D282" s="46"/>
      <c r="E282" s="42"/>
      <c r="F282" s="42" t="str">
        <f t="shared" si="33"/>
        <v>Impermeable TranSparente</v>
      </c>
      <c r="G282" s="37" t="s">
        <v>433</v>
      </c>
      <c r="H282" s="12" t="str">
        <f t="shared" si="34"/>
        <v>XXS</v>
      </c>
      <c r="I282" s="12">
        <f t="shared" si="35"/>
        <v>6</v>
      </c>
      <c r="J282" s="37">
        <f>SUMIF(VENTAS!$K$3:$K$1048576,INVENTARIO!G282,VENTAS!$L$3:$L$1048576)</f>
        <v>0</v>
      </c>
      <c r="K282" s="43">
        <f t="shared" si="37"/>
        <v>6</v>
      </c>
      <c r="L282" s="39">
        <f>SUMIF(VENTAS!$K$3:$K$1048576,INVENTARIO!G282,VENTAS!$H$3:$H$1048576)</f>
        <v>0</v>
      </c>
      <c r="M282" s="44">
        <f t="shared" si="36"/>
        <v>0</v>
      </c>
      <c r="N282" s="43">
        <f t="shared" si="38"/>
        <v>0</v>
      </c>
      <c r="O282" s="45" t="str">
        <f t="shared" si="39"/>
        <v/>
      </c>
      <c r="S282" s="46" t="str">
        <f t="shared" si="40"/>
        <v>Impermeable TranSparenteAmarilloXXS</v>
      </c>
      <c r="T282" s="47"/>
      <c r="U282" s="48" t="s">
        <v>195</v>
      </c>
      <c r="V282" s="48" t="s">
        <v>32</v>
      </c>
      <c r="W282" s="48" t="s">
        <v>23</v>
      </c>
      <c r="X282" s="49">
        <v>6</v>
      </c>
      <c r="Y282" s="71">
        <v>65600</v>
      </c>
    </row>
    <row r="283" spans="4:25">
      <c r="D283" s="46"/>
      <c r="E283" s="42"/>
      <c r="F283" s="42" t="str">
        <f t="shared" si="33"/>
        <v>Impermeable TranSparente</v>
      </c>
      <c r="G283" s="37" t="s">
        <v>434</v>
      </c>
      <c r="H283" s="12" t="str">
        <f t="shared" si="34"/>
        <v>XXS</v>
      </c>
      <c r="I283" s="12">
        <f t="shared" si="35"/>
        <v>1</v>
      </c>
      <c r="J283" s="37">
        <f>SUMIF(VENTAS!$K$3:$K$1048576,INVENTARIO!G283,VENTAS!$L$3:$L$1048576)</f>
        <v>0</v>
      </c>
      <c r="K283" s="43">
        <f t="shared" si="37"/>
        <v>1</v>
      </c>
      <c r="L283" s="39">
        <f>SUMIF(VENTAS!$K$3:$K$1048576,INVENTARIO!G283,VENTAS!$H$3:$H$1048576)</f>
        <v>0</v>
      </c>
      <c r="M283" s="44">
        <f t="shared" si="36"/>
        <v>0</v>
      </c>
      <c r="N283" s="43">
        <f t="shared" si="38"/>
        <v>0</v>
      </c>
      <c r="O283" s="45" t="str">
        <f t="shared" si="39"/>
        <v/>
      </c>
      <c r="S283" s="46" t="str">
        <f t="shared" si="40"/>
        <v>Impermeable TranSparenteAzuLAguaXXS</v>
      </c>
      <c r="T283" s="47"/>
      <c r="U283" s="48" t="s">
        <v>195</v>
      </c>
      <c r="V283" s="48" t="s">
        <v>32</v>
      </c>
      <c r="W283" s="48" t="s">
        <v>170</v>
      </c>
      <c r="X283" s="49">
        <v>1</v>
      </c>
      <c r="Y283" s="71">
        <v>65600</v>
      </c>
    </row>
    <row r="284" spans="4:25">
      <c r="D284" s="46"/>
      <c r="E284" s="42"/>
      <c r="F284" s="42" t="str">
        <f t="shared" si="33"/>
        <v>Impermeable TranSparente</v>
      </c>
      <c r="G284" s="37" t="s">
        <v>435</v>
      </c>
      <c r="H284" s="12" t="str">
        <f t="shared" si="34"/>
        <v>XXS</v>
      </c>
      <c r="I284" s="12">
        <f t="shared" si="35"/>
        <v>3</v>
      </c>
      <c r="J284" s="37">
        <f>SUMIF(VENTAS!$K$3:$K$1048576,INVENTARIO!G284,VENTAS!$L$3:$L$1048576)</f>
        <v>0</v>
      </c>
      <c r="K284" s="43">
        <f t="shared" si="37"/>
        <v>3</v>
      </c>
      <c r="L284" s="39">
        <f>SUMIF(VENTAS!$K$3:$K$1048576,INVENTARIO!G284,VENTAS!$H$3:$H$1048576)</f>
        <v>0</v>
      </c>
      <c r="M284" s="44">
        <f t="shared" si="36"/>
        <v>0</v>
      </c>
      <c r="N284" s="43">
        <f t="shared" si="38"/>
        <v>0</v>
      </c>
      <c r="O284" s="45" t="str">
        <f t="shared" si="39"/>
        <v/>
      </c>
      <c r="S284" s="46" t="str">
        <f t="shared" si="40"/>
        <v>Impermeable TranSparenteVerdeXXS</v>
      </c>
      <c r="T284" s="47"/>
      <c r="U284" s="48" t="s">
        <v>195</v>
      </c>
      <c r="V284" s="48" t="s">
        <v>32</v>
      </c>
      <c r="W284" s="48" t="s">
        <v>26</v>
      </c>
      <c r="X284" s="49">
        <v>3</v>
      </c>
      <c r="Y284" s="71">
        <v>65600</v>
      </c>
    </row>
    <row r="285" spans="4:25">
      <c r="D285" s="46"/>
      <c r="E285" s="42"/>
      <c r="F285" s="42" t="str">
        <f t="shared" si="33"/>
        <v>Impermeable TranSparente</v>
      </c>
      <c r="G285" s="37" t="s">
        <v>436</v>
      </c>
      <c r="H285" s="12" t="str">
        <f t="shared" si="34"/>
        <v>XXXL</v>
      </c>
      <c r="I285" s="12">
        <f t="shared" si="35"/>
        <v>8</v>
      </c>
      <c r="J285" s="37">
        <f>SUMIF(VENTAS!$K$3:$K$1048576,INVENTARIO!G285,VENTAS!$L$3:$L$1048576)</f>
        <v>0</v>
      </c>
      <c r="K285" s="43">
        <f t="shared" si="37"/>
        <v>8</v>
      </c>
      <c r="L285" s="39">
        <f>SUMIF(VENTAS!$K$3:$K$1048576,INVENTARIO!G285,VENTAS!$H$3:$H$1048576)</f>
        <v>0</v>
      </c>
      <c r="M285" s="44">
        <f t="shared" si="36"/>
        <v>0</v>
      </c>
      <c r="N285" s="43">
        <f t="shared" si="38"/>
        <v>0</v>
      </c>
      <c r="O285" s="45" t="str">
        <f t="shared" si="39"/>
        <v/>
      </c>
      <c r="S285" s="46" t="str">
        <f t="shared" si="40"/>
        <v>Impermeable TranSparenteAzuLAguaXXXL</v>
      </c>
      <c r="T285" s="47"/>
      <c r="U285" s="48" t="s">
        <v>195</v>
      </c>
      <c r="V285" s="48" t="s">
        <v>22</v>
      </c>
      <c r="W285" s="48" t="s">
        <v>170</v>
      </c>
      <c r="X285" s="49">
        <v>8</v>
      </c>
      <c r="Y285" s="71">
        <v>86425</v>
      </c>
    </row>
    <row r="286" spans="4:25">
      <c r="D286" s="46"/>
      <c r="E286" s="42"/>
      <c r="F286" s="42" t="str">
        <f t="shared" si="33"/>
        <v>Impermeable TranSparente</v>
      </c>
      <c r="G286" s="37" t="s">
        <v>437</v>
      </c>
      <c r="H286" s="12" t="str">
        <f t="shared" si="34"/>
        <v>XXXL</v>
      </c>
      <c r="I286" s="12">
        <f t="shared" si="35"/>
        <v>5</v>
      </c>
      <c r="J286" s="37">
        <f>SUMIF(VENTAS!$K$3:$K$1048576,INVENTARIO!G286,VENTAS!$L$3:$L$1048576)</f>
        <v>0</v>
      </c>
      <c r="K286" s="43">
        <f t="shared" si="37"/>
        <v>5</v>
      </c>
      <c r="L286" s="39">
        <f>SUMIF(VENTAS!$K$3:$K$1048576,INVENTARIO!G286,VENTAS!$H$3:$H$1048576)</f>
        <v>0</v>
      </c>
      <c r="M286" s="44">
        <f t="shared" si="36"/>
        <v>0</v>
      </c>
      <c r="N286" s="43">
        <f t="shared" si="38"/>
        <v>0</v>
      </c>
      <c r="O286" s="45" t="str">
        <f t="shared" si="39"/>
        <v/>
      </c>
      <c r="S286" s="46" t="str">
        <f t="shared" si="40"/>
        <v>Impermeable TranSparenteAzuLCieloXXXL</v>
      </c>
      <c r="T286" s="47"/>
      <c r="U286" s="48" t="s">
        <v>195</v>
      </c>
      <c r="V286" s="48" t="s">
        <v>22</v>
      </c>
      <c r="W286" s="48" t="s">
        <v>173</v>
      </c>
      <c r="X286" s="49">
        <v>5</v>
      </c>
      <c r="Y286" s="71">
        <v>86200</v>
      </c>
    </row>
    <row r="287" spans="4:25">
      <c r="D287" s="46"/>
      <c r="E287" s="42"/>
      <c r="F287" s="42" t="str">
        <f t="shared" si="33"/>
        <v>Impermeable TranSparente</v>
      </c>
      <c r="G287" s="37" t="s">
        <v>438</v>
      </c>
      <c r="H287" s="12" t="str">
        <f t="shared" si="34"/>
        <v>XXXL</v>
      </c>
      <c r="I287" s="12">
        <f t="shared" si="35"/>
        <v>1</v>
      </c>
      <c r="J287" s="37">
        <f>SUMIF(VENTAS!$K$3:$K$1048576,INVENTARIO!G287,VENTAS!$L$3:$L$1048576)</f>
        <v>0</v>
      </c>
      <c r="K287" s="43">
        <f t="shared" si="37"/>
        <v>1</v>
      </c>
      <c r="L287" s="39">
        <f>SUMIF(VENTAS!$K$3:$K$1048576,INVENTARIO!G287,VENTAS!$H$3:$H$1048576)</f>
        <v>0</v>
      </c>
      <c r="M287" s="44">
        <f t="shared" si="36"/>
        <v>0</v>
      </c>
      <c r="N287" s="43">
        <f t="shared" si="38"/>
        <v>0</v>
      </c>
      <c r="O287" s="45" t="str">
        <f t="shared" si="39"/>
        <v/>
      </c>
      <c r="S287" s="46" t="str">
        <f t="shared" si="40"/>
        <v>Impermeable TranSparenteAzuLReyXXXL</v>
      </c>
      <c r="T287" s="47"/>
      <c r="U287" s="48" t="s">
        <v>195</v>
      </c>
      <c r="V287" s="48" t="s">
        <v>22</v>
      </c>
      <c r="W287" s="48" t="s">
        <v>155</v>
      </c>
      <c r="X287" s="49">
        <v>1</v>
      </c>
      <c r="Y287" s="71">
        <v>86800</v>
      </c>
    </row>
    <row r="288" spans="4:25">
      <c r="D288" s="46"/>
      <c r="E288" s="42"/>
      <c r="F288" s="42" t="str">
        <f t="shared" si="33"/>
        <v>Impermeable TranSparente</v>
      </c>
      <c r="G288" s="37" t="s">
        <v>439</v>
      </c>
      <c r="H288" s="12" t="str">
        <f t="shared" si="34"/>
        <v>XXXL</v>
      </c>
      <c r="I288" s="12">
        <f t="shared" si="35"/>
        <v>9</v>
      </c>
      <c r="J288" s="37">
        <f>SUMIF(VENTAS!$K$3:$K$1048576,INVENTARIO!G288,VENTAS!$L$3:$L$1048576)</f>
        <v>0</v>
      </c>
      <c r="K288" s="43">
        <f t="shared" si="37"/>
        <v>9</v>
      </c>
      <c r="L288" s="39">
        <f>SUMIF(VENTAS!$K$3:$K$1048576,INVENTARIO!G288,VENTAS!$H$3:$H$1048576)</f>
        <v>0</v>
      </c>
      <c r="M288" s="44">
        <f t="shared" si="36"/>
        <v>0</v>
      </c>
      <c r="N288" s="43">
        <f t="shared" si="38"/>
        <v>0</v>
      </c>
      <c r="O288" s="45" t="str">
        <f t="shared" si="39"/>
        <v/>
      </c>
      <c r="S288" s="46" t="str">
        <f t="shared" si="40"/>
        <v>Impermeable TranSparenteMoradoXXXL</v>
      </c>
      <c r="T288" s="47"/>
      <c r="U288" s="48" t="s">
        <v>195</v>
      </c>
      <c r="V288" s="48" t="s">
        <v>22</v>
      </c>
      <c r="W288" s="48" t="s">
        <v>10</v>
      </c>
      <c r="X288" s="49">
        <v>9</v>
      </c>
      <c r="Y288" s="71">
        <v>86466.666666666672</v>
      </c>
    </row>
    <row r="289" spans="4:25">
      <c r="D289" s="46"/>
      <c r="E289" s="42"/>
      <c r="F289" s="42" t="str">
        <f t="shared" si="33"/>
        <v>Impermeable TranSparente</v>
      </c>
      <c r="G289" s="37" t="s">
        <v>440</v>
      </c>
      <c r="H289" s="12" t="str">
        <f t="shared" si="34"/>
        <v>XXXL</v>
      </c>
      <c r="I289" s="12">
        <f t="shared" si="35"/>
        <v>2</v>
      </c>
      <c r="J289" s="37">
        <f>SUMIF(VENTAS!$K$3:$K$1048576,INVENTARIO!G289,VENTAS!$L$3:$L$1048576)</f>
        <v>0</v>
      </c>
      <c r="K289" s="43">
        <f t="shared" si="37"/>
        <v>2</v>
      </c>
      <c r="L289" s="39">
        <f>SUMIF(VENTAS!$K$3:$K$1048576,INVENTARIO!G289,VENTAS!$H$3:$H$1048576)</f>
        <v>0</v>
      </c>
      <c r="M289" s="44">
        <f t="shared" si="36"/>
        <v>0</v>
      </c>
      <c r="N289" s="43">
        <f t="shared" si="38"/>
        <v>0</v>
      </c>
      <c r="O289" s="45" t="str">
        <f t="shared" si="39"/>
        <v/>
      </c>
      <c r="S289" s="46" t="str">
        <f t="shared" si="40"/>
        <v>Impermeable TranSparenteNaranjaXXXL</v>
      </c>
      <c r="T289" s="47"/>
      <c r="U289" s="48" t="s">
        <v>195</v>
      </c>
      <c r="V289" s="48" t="s">
        <v>22</v>
      </c>
      <c r="W289" s="48" t="s">
        <v>42</v>
      </c>
      <c r="X289" s="49">
        <v>2</v>
      </c>
      <c r="Y289" s="71">
        <v>85300</v>
      </c>
    </row>
    <row r="290" spans="4:25">
      <c r="D290" s="46"/>
      <c r="E290" s="42"/>
      <c r="F290" s="42" t="str">
        <f t="shared" si="33"/>
        <v>Impermeable TranSparente</v>
      </c>
      <c r="G290" s="37" t="s">
        <v>441</v>
      </c>
      <c r="H290" s="12" t="str">
        <f t="shared" si="34"/>
        <v>XXXL</v>
      </c>
      <c r="I290" s="12">
        <f t="shared" si="35"/>
        <v>1</v>
      </c>
      <c r="J290" s="37">
        <f>SUMIF(VENTAS!$K$3:$K$1048576,INVENTARIO!G290,VENTAS!$L$3:$L$1048576)</f>
        <v>0</v>
      </c>
      <c r="K290" s="43">
        <f t="shared" si="37"/>
        <v>1</v>
      </c>
      <c r="L290" s="39">
        <f>SUMIF(VENTAS!$K$3:$K$1048576,INVENTARIO!G290,VENTAS!$H$3:$H$1048576)</f>
        <v>0</v>
      </c>
      <c r="M290" s="44">
        <f t="shared" si="36"/>
        <v>0</v>
      </c>
      <c r="N290" s="43">
        <f t="shared" si="38"/>
        <v>0</v>
      </c>
      <c r="O290" s="45" t="str">
        <f t="shared" si="39"/>
        <v/>
      </c>
      <c r="S290" s="46" t="str">
        <f t="shared" si="40"/>
        <v>Impermeable TranSparenteNegroXXXL</v>
      </c>
      <c r="T290" s="47"/>
      <c r="U290" s="48" t="s">
        <v>195</v>
      </c>
      <c r="V290" s="48" t="s">
        <v>22</v>
      </c>
      <c r="W290" s="48" t="s">
        <v>43</v>
      </c>
      <c r="X290" s="49">
        <v>1</v>
      </c>
      <c r="Y290" s="71">
        <v>86800</v>
      </c>
    </row>
    <row r="291" spans="4:25">
      <c r="D291" s="46"/>
      <c r="E291" s="42"/>
      <c r="F291" s="42" t="str">
        <f t="shared" si="33"/>
        <v>Impermeable TranSparente</v>
      </c>
      <c r="G291" s="37" t="s">
        <v>442</v>
      </c>
      <c r="H291" s="12" t="str">
        <f t="shared" si="34"/>
        <v>XXXL</v>
      </c>
      <c r="I291" s="12">
        <f t="shared" si="35"/>
        <v>4</v>
      </c>
      <c r="J291" s="37">
        <f>SUMIF(VENTAS!$K$3:$K$1048576,INVENTARIO!G291,VENTAS!$L$3:$L$1048576)</f>
        <v>0</v>
      </c>
      <c r="K291" s="43">
        <f t="shared" si="37"/>
        <v>4</v>
      </c>
      <c r="L291" s="39">
        <f>SUMIF(VENTAS!$K$3:$K$1048576,INVENTARIO!G291,VENTAS!$H$3:$H$1048576)</f>
        <v>0</v>
      </c>
      <c r="M291" s="44">
        <f t="shared" si="36"/>
        <v>0</v>
      </c>
      <c r="N291" s="43">
        <f t="shared" si="38"/>
        <v>0</v>
      </c>
      <c r="O291" s="45" t="str">
        <f t="shared" si="39"/>
        <v/>
      </c>
      <c r="S291" s="46" t="str">
        <f t="shared" si="40"/>
        <v>Impermeable TranSparenteRojoXXXL</v>
      </c>
      <c r="T291" s="47"/>
      <c r="U291" s="48" t="s">
        <v>195</v>
      </c>
      <c r="V291" s="48" t="s">
        <v>22</v>
      </c>
      <c r="W291" s="48" t="s">
        <v>20</v>
      </c>
      <c r="X291" s="49">
        <v>4</v>
      </c>
      <c r="Y291" s="71">
        <v>86800</v>
      </c>
    </row>
    <row r="292" spans="4:25">
      <c r="D292" s="46"/>
      <c r="E292" s="42"/>
      <c r="F292" s="42" t="str">
        <f t="shared" si="33"/>
        <v>Impermeable TranSparente</v>
      </c>
      <c r="G292" s="37" t="s">
        <v>443</v>
      </c>
      <c r="H292" s="12" t="str">
        <f t="shared" si="34"/>
        <v>XXXL</v>
      </c>
      <c r="I292" s="12">
        <f t="shared" si="35"/>
        <v>2</v>
      </c>
      <c r="J292" s="37">
        <f>SUMIF(VENTAS!$K$3:$K$1048576,INVENTARIO!G292,VENTAS!$L$3:$L$1048576)</f>
        <v>0</v>
      </c>
      <c r="K292" s="43">
        <f t="shared" si="37"/>
        <v>2</v>
      </c>
      <c r="L292" s="39">
        <f>SUMIF(VENTAS!$K$3:$K$1048576,INVENTARIO!G292,VENTAS!$H$3:$H$1048576)</f>
        <v>0</v>
      </c>
      <c r="M292" s="44">
        <f t="shared" si="36"/>
        <v>0</v>
      </c>
      <c r="N292" s="43">
        <f t="shared" si="38"/>
        <v>0</v>
      </c>
      <c r="O292" s="45" t="str">
        <f t="shared" si="39"/>
        <v/>
      </c>
      <c r="S292" s="46" t="str">
        <f t="shared" si="40"/>
        <v>Impermeable TranSparenteRoSadoXXXL</v>
      </c>
      <c r="T292" s="47"/>
      <c r="U292" s="48" t="s">
        <v>195</v>
      </c>
      <c r="V292" s="48" t="s">
        <v>22</v>
      </c>
      <c r="W292" s="48" t="s">
        <v>171</v>
      </c>
      <c r="X292" s="49">
        <v>2</v>
      </c>
      <c r="Y292" s="71">
        <v>85300</v>
      </c>
    </row>
    <row r="293" spans="4:25">
      <c r="D293" s="46"/>
      <c r="E293" s="42"/>
      <c r="F293" s="42" t="str">
        <f t="shared" si="33"/>
        <v>Impermeable TranSparente</v>
      </c>
      <c r="G293" s="37" t="s">
        <v>444</v>
      </c>
      <c r="H293" s="12" t="str">
        <f t="shared" si="34"/>
        <v>XXXL</v>
      </c>
      <c r="I293" s="12">
        <f t="shared" si="35"/>
        <v>2</v>
      </c>
      <c r="J293" s="37">
        <f>SUMIF(VENTAS!$K$3:$K$1048576,INVENTARIO!G293,VENTAS!$L$3:$L$1048576)</f>
        <v>0</v>
      </c>
      <c r="K293" s="43">
        <f t="shared" si="37"/>
        <v>2</v>
      </c>
      <c r="L293" s="39">
        <f>SUMIF(VENTAS!$K$3:$K$1048576,INVENTARIO!G293,VENTAS!$H$3:$H$1048576)</f>
        <v>0</v>
      </c>
      <c r="M293" s="44">
        <f t="shared" si="36"/>
        <v>0</v>
      </c>
      <c r="N293" s="43">
        <f t="shared" si="38"/>
        <v>0</v>
      </c>
      <c r="O293" s="45" t="str">
        <f t="shared" si="39"/>
        <v/>
      </c>
      <c r="S293" s="46" t="str">
        <f t="shared" si="40"/>
        <v>Impermeable TranSparenteVerde LimónXXXL</v>
      </c>
      <c r="T293" s="47"/>
      <c r="U293" s="48" t="s">
        <v>195</v>
      </c>
      <c r="V293" s="48" t="s">
        <v>22</v>
      </c>
      <c r="W293" s="48" t="s">
        <v>25</v>
      </c>
      <c r="X293" s="49">
        <v>2</v>
      </c>
      <c r="Y293" s="71">
        <v>86800</v>
      </c>
    </row>
    <row r="294" spans="4:25">
      <c r="D294" s="46"/>
      <c r="E294" s="42"/>
      <c r="F294" s="42" t="str">
        <f t="shared" si="33"/>
        <v>Impermeable TranSparente</v>
      </c>
      <c r="G294" s="37" t="s">
        <v>445</v>
      </c>
      <c r="H294" s="12" t="str">
        <f t="shared" si="34"/>
        <v>XXXL</v>
      </c>
      <c r="I294" s="12">
        <f t="shared" si="35"/>
        <v>3</v>
      </c>
      <c r="J294" s="37">
        <f>SUMIF(VENTAS!$K$3:$K$1048576,INVENTARIO!G294,VENTAS!$L$3:$L$1048576)</f>
        <v>0</v>
      </c>
      <c r="K294" s="43">
        <f t="shared" si="37"/>
        <v>3</v>
      </c>
      <c r="L294" s="39">
        <f>SUMIF(VENTAS!$K$3:$K$1048576,INVENTARIO!G294,VENTAS!$H$3:$H$1048576)</f>
        <v>0</v>
      </c>
      <c r="M294" s="44">
        <f t="shared" si="36"/>
        <v>0</v>
      </c>
      <c r="N294" s="43">
        <f t="shared" si="38"/>
        <v>0</v>
      </c>
      <c r="O294" s="45" t="str">
        <f t="shared" si="39"/>
        <v/>
      </c>
      <c r="S294" s="46" t="str">
        <f t="shared" si="40"/>
        <v>Impermeable TranSparenteVerde MentaXXXL</v>
      </c>
      <c r="T294" s="47"/>
      <c r="U294" s="48" t="s">
        <v>195</v>
      </c>
      <c r="V294" s="48" t="s">
        <v>22</v>
      </c>
      <c r="W294" s="48" t="s">
        <v>8</v>
      </c>
      <c r="X294" s="49">
        <v>3</v>
      </c>
      <c r="Y294" s="71">
        <v>86800</v>
      </c>
    </row>
    <row r="295" spans="4:25">
      <c r="D295" s="46"/>
      <c r="E295" s="42"/>
      <c r="F295" s="42" t="str">
        <f t="shared" si="33"/>
        <v>Impermeable TranSparente</v>
      </c>
      <c r="G295" s="37" t="s">
        <v>446</v>
      </c>
      <c r="H295" s="12" t="str">
        <f t="shared" si="34"/>
        <v>XXXL</v>
      </c>
      <c r="I295" s="12">
        <f t="shared" si="35"/>
        <v>5</v>
      </c>
      <c r="J295" s="37">
        <f>SUMIF(VENTAS!$K$3:$K$1048576,INVENTARIO!G295,VENTAS!$L$3:$L$1048576)</f>
        <v>0</v>
      </c>
      <c r="K295" s="43">
        <f t="shared" si="37"/>
        <v>5</v>
      </c>
      <c r="L295" s="39">
        <f>SUMIF(VENTAS!$K$3:$K$1048576,INVENTARIO!G295,VENTAS!$H$3:$H$1048576)</f>
        <v>0</v>
      </c>
      <c r="M295" s="44">
        <f t="shared" si="36"/>
        <v>0</v>
      </c>
      <c r="N295" s="43">
        <f t="shared" si="38"/>
        <v>0</v>
      </c>
      <c r="O295" s="45" t="str">
        <f t="shared" si="39"/>
        <v/>
      </c>
      <c r="S295" s="46" t="str">
        <f t="shared" si="40"/>
        <v>Impermeable TranSparenteVerde MilitarXXXL</v>
      </c>
      <c r="T295" s="47"/>
      <c r="U295" s="48" t="s">
        <v>195</v>
      </c>
      <c r="V295" s="48" t="s">
        <v>22</v>
      </c>
      <c r="W295" s="48" t="s">
        <v>27</v>
      </c>
      <c r="X295" s="49">
        <v>5</v>
      </c>
      <c r="Y295" s="71">
        <v>86800</v>
      </c>
    </row>
    <row r="296" spans="4:25">
      <c r="D296" s="46"/>
      <c r="E296" s="42"/>
      <c r="F296" s="42" t="str">
        <f t="shared" si="33"/>
        <v>Impermeabrigo</v>
      </c>
      <c r="G296" s="37" t="s">
        <v>126</v>
      </c>
      <c r="H296" s="12" t="str">
        <f t="shared" si="34"/>
        <v>L</v>
      </c>
      <c r="I296" s="12">
        <f t="shared" si="35"/>
        <v>3</v>
      </c>
      <c r="J296" s="37">
        <f>SUMIF(VENTAS!$K$3:$K$1048576,INVENTARIO!G296,VENTAS!$L$3:$L$1048576)</f>
        <v>0</v>
      </c>
      <c r="K296" s="43">
        <f t="shared" si="37"/>
        <v>3</v>
      </c>
      <c r="L296" s="39">
        <f>SUMIF(VENTAS!$K$3:$K$1048576,INVENTARIO!G296,VENTAS!$H$3:$H$1048576)</f>
        <v>0</v>
      </c>
      <c r="M296" s="44">
        <f t="shared" si="36"/>
        <v>0</v>
      </c>
      <c r="N296" s="43">
        <f t="shared" si="38"/>
        <v>0</v>
      </c>
      <c r="O296" s="45" t="str">
        <f t="shared" si="39"/>
        <v/>
      </c>
      <c r="S296" s="46" t="str">
        <f t="shared" si="40"/>
        <v>ImpermeabrigoCamuflado   L</v>
      </c>
      <c r="T296" s="47"/>
      <c r="U296" s="48" t="s">
        <v>17</v>
      </c>
      <c r="V296" s="48" t="s">
        <v>7</v>
      </c>
      <c r="W296" s="48" t="s">
        <v>75</v>
      </c>
      <c r="X296" s="49">
        <v>3</v>
      </c>
      <c r="Y296" s="71">
        <v>56700</v>
      </c>
    </row>
    <row r="297" spans="4:25">
      <c r="D297" s="46"/>
      <c r="E297" s="42"/>
      <c r="F297" s="42" t="str">
        <f t="shared" si="33"/>
        <v>Impermeabrigo</v>
      </c>
      <c r="G297" s="37" t="s">
        <v>447</v>
      </c>
      <c r="H297" s="12" t="str">
        <f t="shared" si="34"/>
        <v>L</v>
      </c>
      <c r="I297" s="12">
        <f t="shared" si="35"/>
        <v>4</v>
      </c>
      <c r="J297" s="37">
        <f>SUMIF(VENTAS!$K$3:$K$1048576,INVENTARIO!G297,VENTAS!$L$3:$L$1048576)</f>
        <v>0</v>
      </c>
      <c r="K297" s="43">
        <f t="shared" si="37"/>
        <v>4</v>
      </c>
      <c r="L297" s="39">
        <f>SUMIF(VENTAS!$K$3:$K$1048576,INVENTARIO!G297,VENTAS!$H$3:$H$1048576)</f>
        <v>0</v>
      </c>
      <c r="M297" s="44">
        <f t="shared" si="36"/>
        <v>0</v>
      </c>
      <c r="N297" s="43">
        <f t="shared" si="38"/>
        <v>0</v>
      </c>
      <c r="O297" s="45" t="str">
        <f t="shared" si="39"/>
        <v/>
      </c>
      <c r="S297" s="46" t="str">
        <f t="shared" si="40"/>
        <v>ImpermeabrigoPerroS moradoSL</v>
      </c>
      <c r="T297" s="47"/>
      <c r="U297" s="48" t="s">
        <v>17</v>
      </c>
      <c r="V297" s="48" t="s">
        <v>7</v>
      </c>
      <c r="W297" s="48" t="s">
        <v>178</v>
      </c>
      <c r="X297" s="49">
        <v>4</v>
      </c>
      <c r="Y297" s="71">
        <v>56700</v>
      </c>
    </row>
    <row r="298" spans="4:25">
      <c r="D298" s="46"/>
      <c r="E298" s="42"/>
      <c r="F298" s="42" t="str">
        <f t="shared" si="33"/>
        <v>Impermeabrigo</v>
      </c>
      <c r="G298" s="37" t="s">
        <v>448</v>
      </c>
      <c r="H298" s="12" t="str">
        <f t="shared" si="34"/>
        <v>S</v>
      </c>
      <c r="I298" s="12">
        <f t="shared" si="35"/>
        <v>1</v>
      </c>
      <c r="J298" s="37">
        <f>SUMIF(VENTAS!$K$3:$K$1048576,INVENTARIO!G298,VENTAS!$L$3:$L$1048576)</f>
        <v>0</v>
      </c>
      <c r="K298" s="43">
        <f t="shared" si="37"/>
        <v>1</v>
      </c>
      <c r="L298" s="39">
        <f>SUMIF(VENTAS!$K$3:$K$1048576,INVENTARIO!G298,VENTAS!$H$3:$H$1048576)</f>
        <v>0</v>
      </c>
      <c r="M298" s="44">
        <f t="shared" si="36"/>
        <v>0</v>
      </c>
      <c r="N298" s="43">
        <f t="shared" si="38"/>
        <v>0</v>
      </c>
      <c r="O298" s="45" t="str">
        <f t="shared" si="39"/>
        <v/>
      </c>
      <c r="S298" s="46" t="str">
        <f t="shared" si="40"/>
        <v>ImpermeabrigoLibélulaSS</v>
      </c>
      <c r="T298" s="47"/>
      <c r="U298" s="48" t="s">
        <v>17</v>
      </c>
      <c r="V298" s="48" t="s">
        <v>11</v>
      </c>
      <c r="W298" s="48" t="s">
        <v>177</v>
      </c>
      <c r="X298" s="49">
        <v>1</v>
      </c>
      <c r="Y298" s="71">
        <v>53900</v>
      </c>
    </row>
    <row r="299" spans="4:25">
      <c r="D299" s="46"/>
      <c r="E299" s="42"/>
      <c r="F299" s="42" t="str">
        <f t="shared" si="33"/>
        <v>Impermeabrigo</v>
      </c>
      <c r="G299" s="37" t="s">
        <v>127</v>
      </c>
      <c r="H299" s="12" t="str">
        <f t="shared" si="34"/>
        <v>XL</v>
      </c>
      <c r="I299" s="12">
        <f t="shared" si="35"/>
        <v>1</v>
      </c>
      <c r="J299" s="37">
        <f>SUMIF(VENTAS!$K$3:$K$1048576,INVENTARIO!G299,VENTAS!$L$3:$L$1048576)</f>
        <v>0</v>
      </c>
      <c r="K299" s="43">
        <f t="shared" si="37"/>
        <v>1</v>
      </c>
      <c r="L299" s="39">
        <f>SUMIF(VENTAS!$K$3:$K$1048576,INVENTARIO!G299,VENTAS!$H$3:$H$1048576)</f>
        <v>0</v>
      </c>
      <c r="M299" s="44">
        <f t="shared" si="36"/>
        <v>0</v>
      </c>
      <c r="N299" s="43">
        <f t="shared" si="38"/>
        <v>0</v>
      </c>
      <c r="O299" s="45" t="str">
        <f t="shared" si="39"/>
        <v/>
      </c>
      <c r="S299" s="46" t="str">
        <f t="shared" ref="S299:S322" si="41">_xlfn.CONCAT(U299,W299,V299)</f>
        <v>ImpermeabrigoCamuflado   XL</v>
      </c>
      <c r="T299" s="47"/>
      <c r="U299" s="48" t="s">
        <v>17</v>
      </c>
      <c r="V299" s="48" t="s">
        <v>16</v>
      </c>
      <c r="W299" s="48" t="s">
        <v>75</v>
      </c>
      <c r="X299" s="49">
        <v>1</v>
      </c>
      <c r="Y299" s="71">
        <v>58000</v>
      </c>
    </row>
    <row r="300" spans="4:25">
      <c r="D300" s="46"/>
      <c r="E300" s="42"/>
      <c r="F300" s="42" t="str">
        <f t="shared" si="33"/>
        <v>Impermeabrigo</v>
      </c>
      <c r="G300" s="37" t="s">
        <v>449</v>
      </c>
      <c r="H300" s="12" t="str">
        <f t="shared" si="34"/>
        <v>XL</v>
      </c>
      <c r="I300" s="12">
        <f t="shared" si="35"/>
        <v>1</v>
      </c>
      <c r="J300" s="37">
        <f>SUMIF(VENTAS!$K$3:$K$1048576,INVENTARIO!G300,VENTAS!$L$3:$L$1048576)</f>
        <v>0</v>
      </c>
      <c r="K300" s="43">
        <f t="shared" si="37"/>
        <v>1</v>
      </c>
      <c r="L300" s="39">
        <f>SUMIF(VENTAS!$K$3:$K$1048576,INVENTARIO!G300,VENTAS!$H$3:$H$1048576)</f>
        <v>0</v>
      </c>
      <c r="M300" s="44">
        <f t="shared" si="36"/>
        <v>0</v>
      </c>
      <c r="N300" s="43">
        <f t="shared" si="38"/>
        <v>0</v>
      </c>
      <c r="O300" s="45" t="str">
        <f t="shared" si="39"/>
        <v/>
      </c>
      <c r="S300" s="46" t="str">
        <f t="shared" si="41"/>
        <v>ImpermeabrigoLibélulaSXL</v>
      </c>
      <c r="T300" s="47"/>
      <c r="U300" s="48" t="s">
        <v>17</v>
      </c>
      <c r="V300" s="48" t="s">
        <v>16</v>
      </c>
      <c r="W300" s="48" t="s">
        <v>177</v>
      </c>
      <c r="X300" s="49">
        <v>1</v>
      </c>
      <c r="Y300" s="71">
        <v>62400</v>
      </c>
    </row>
    <row r="301" spans="4:25">
      <c r="D301" s="46"/>
      <c r="E301" s="42"/>
      <c r="F301" s="42" t="str">
        <f t="shared" si="33"/>
        <v>Impermeabrigo</v>
      </c>
      <c r="G301" s="37" t="s">
        <v>450</v>
      </c>
      <c r="H301" s="12" t="str">
        <f t="shared" si="34"/>
        <v>XL</v>
      </c>
      <c r="I301" s="12">
        <f t="shared" si="35"/>
        <v>1</v>
      </c>
      <c r="J301" s="37">
        <f>SUMIF(VENTAS!$K$3:$K$1048576,INVENTARIO!G301,VENTAS!$L$3:$L$1048576)</f>
        <v>0</v>
      </c>
      <c r="K301" s="43">
        <f t="shared" si="37"/>
        <v>1</v>
      </c>
      <c r="L301" s="39">
        <f>SUMIF(VENTAS!$K$3:$K$1048576,INVENTARIO!G301,VENTAS!$H$3:$H$1048576)</f>
        <v>0</v>
      </c>
      <c r="M301" s="44">
        <f t="shared" si="36"/>
        <v>0</v>
      </c>
      <c r="N301" s="43">
        <f t="shared" si="38"/>
        <v>0</v>
      </c>
      <c r="O301" s="45" t="str">
        <f t="shared" si="39"/>
        <v/>
      </c>
      <c r="S301" s="46" t="str">
        <f t="shared" si="41"/>
        <v>ImpermeabrigoPerroS moradoSXL</v>
      </c>
      <c r="T301" s="47"/>
      <c r="U301" s="48" t="s">
        <v>17</v>
      </c>
      <c r="V301" s="48" t="s">
        <v>16</v>
      </c>
      <c r="W301" s="48" t="s">
        <v>178</v>
      </c>
      <c r="X301" s="49">
        <v>1</v>
      </c>
      <c r="Y301" s="71">
        <v>62400</v>
      </c>
    </row>
    <row r="302" spans="4:25">
      <c r="D302" s="46"/>
      <c r="E302" s="42"/>
      <c r="F302" s="42" t="str">
        <f t="shared" si="33"/>
        <v>Impermeabrigo</v>
      </c>
      <c r="G302" s="37" t="s">
        <v>128</v>
      </c>
      <c r="H302" s="12" t="str">
        <f t="shared" si="34"/>
        <v>XS</v>
      </c>
      <c r="I302" s="12">
        <f t="shared" si="35"/>
        <v>2</v>
      </c>
      <c r="J302" s="37">
        <f>SUMIF(VENTAS!$K$3:$K$1048576,INVENTARIO!G302,VENTAS!$L$3:$L$1048576)</f>
        <v>0</v>
      </c>
      <c r="K302" s="43">
        <f t="shared" si="37"/>
        <v>2</v>
      </c>
      <c r="L302" s="39">
        <f>SUMIF(VENTAS!$K$3:$K$1048576,INVENTARIO!G302,VENTAS!$H$3:$H$1048576)</f>
        <v>0</v>
      </c>
      <c r="M302" s="44">
        <f t="shared" si="36"/>
        <v>0</v>
      </c>
      <c r="N302" s="43">
        <f t="shared" si="38"/>
        <v>0</v>
      </c>
      <c r="O302" s="45" t="str">
        <f t="shared" si="39"/>
        <v/>
      </c>
      <c r="S302" s="46" t="str">
        <f t="shared" si="41"/>
        <v>ImpermeabrigoCamuflado   XS</v>
      </c>
      <c r="T302" s="47"/>
      <c r="U302" s="48" t="s">
        <v>17</v>
      </c>
      <c r="V302" s="48" t="s">
        <v>15</v>
      </c>
      <c r="W302" s="48" t="s">
        <v>75</v>
      </c>
      <c r="X302" s="49">
        <v>2</v>
      </c>
      <c r="Y302" s="71">
        <v>52600</v>
      </c>
    </row>
    <row r="303" spans="4:25">
      <c r="D303" s="46"/>
      <c r="E303" s="42"/>
      <c r="F303" s="42" t="str">
        <f t="shared" si="33"/>
        <v>Impermeabrigo</v>
      </c>
      <c r="G303" s="37" t="s">
        <v>129</v>
      </c>
      <c r="H303" s="12" t="str">
        <f t="shared" si="34"/>
        <v>XXL</v>
      </c>
      <c r="I303" s="12">
        <f t="shared" si="35"/>
        <v>4</v>
      </c>
      <c r="J303" s="37">
        <f>SUMIF(VENTAS!$K$3:$K$1048576,INVENTARIO!G303,VENTAS!$L$3:$L$1048576)</f>
        <v>0</v>
      </c>
      <c r="K303" s="43">
        <f t="shared" si="37"/>
        <v>4</v>
      </c>
      <c r="L303" s="39">
        <f>SUMIF(VENTAS!$K$3:$K$1048576,INVENTARIO!G303,VENTAS!$H$3:$H$1048576)</f>
        <v>0</v>
      </c>
      <c r="M303" s="44">
        <f t="shared" si="36"/>
        <v>0</v>
      </c>
      <c r="N303" s="43">
        <f t="shared" si="38"/>
        <v>0</v>
      </c>
      <c r="O303" s="45" t="str">
        <f t="shared" si="39"/>
        <v/>
      </c>
      <c r="S303" s="46" t="str">
        <f t="shared" si="41"/>
        <v>ImpermeabrigoCamuflado   XXL</v>
      </c>
      <c r="T303" s="47"/>
      <c r="U303" s="48" t="s">
        <v>17</v>
      </c>
      <c r="V303" s="48" t="s">
        <v>18</v>
      </c>
      <c r="W303" s="48" t="s">
        <v>75</v>
      </c>
      <c r="X303" s="49">
        <v>4</v>
      </c>
      <c r="Y303" s="71">
        <v>59200</v>
      </c>
    </row>
    <row r="304" spans="4:25">
      <c r="D304" s="46"/>
      <c r="E304" s="42"/>
      <c r="F304" s="42" t="str">
        <f t="shared" si="33"/>
        <v>Impermeabrigo</v>
      </c>
      <c r="G304" s="37" t="s">
        <v>130</v>
      </c>
      <c r="H304" s="12" t="str">
        <f t="shared" si="34"/>
        <v>XXS</v>
      </c>
      <c r="I304" s="12">
        <f t="shared" si="35"/>
        <v>3</v>
      </c>
      <c r="J304" s="37">
        <f>SUMIF(VENTAS!$K$3:$K$1048576,INVENTARIO!G304,VENTAS!$L$3:$L$1048576)</f>
        <v>0</v>
      </c>
      <c r="K304" s="43">
        <f t="shared" si="37"/>
        <v>3</v>
      </c>
      <c r="L304" s="39">
        <f>SUMIF(VENTAS!$K$3:$K$1048576,INVENTARIO!G304,VENTAS!$H$3:$H$1048576)</f>
        <v>0</v>
      </c>
      <c r="M304" s="44">
        <f t="shared" si="36"/>
        <v>0</v>
      </c>
      <c r="N304" s="43">
        <f t="shared" si="38"/>
        <v>0</v>
      </c>
      <c r="O304" s="45" t="str">
        <f t="shared" si="39"/>
        <v/>
      </c>
      <c r="S304" s="46" t="str">
        <f t="shared" si="41"/>
        <v>ImpermeabrigoCamuflado   XXS</v>
      </c>
      <c r="T304" s="47"/>
      <c r="U304" s="48" t="s">
        <v>17</v>
      </c>
      <c r="V304" s="48" t="s">
        <v>32</v>
      </c>
      <c r="W304" s="48" t="s">
        <v>75</v>
      </c>
      <c r="X304" s="49">
        <v>3</v>
      </c>
      <c r="Y304" s="71">
        <v>52600</v>
      </c>
    </row>
    <row r="305" spans="4:25">
      <c r="D305" s="46"/>
      <c r="E305" s="42"/>
      <c r="F305" s="42" t="str">
        <f t="shared" si="33"/>
        <v>Impermeabrigo</v>
      </c>
      <c r="G305" s="37" t="s">
        <v>451</v>
      </c>
      <c r="H305" s="12" t="str">
        <f t="shared" si="34"/>
        <v>XXS</v>
      </c>
      <c r="I305" s="12">
        <f t="shared" si="35"/>
        <v>2</v>
      </c>
      <c r="J305" s="37">
        <f>SUMIF(VENTAS!$K$3:$K$1048576,INVENTARIO!G305,VENTAS!$L$3:$L$1048576)</f>
        <v>0</v>
      </c>
      <c r="K305" s="43">
        <f t="shared" si="37"/>
        <v>2</v>
      </c>
      <c r="L305" s="39">
        <f>SUMIF(VENTAS!$K$3:$K$1048576,INVENTARIO!G305,VENTAS!$H$3:$H$1048576)</f>
        <v>0</v>
      </c>
      <c r="M305" s="44">
        <f t="shared" si="36"/>
        <v>0</v>
      </c>
      <c r="N305" s="43">
        <f t="shared" si="38"/>
        <v>0</v>
      </c>
      <c r="O305" s="45" t="str">
        <f t="shared" si="39"/>
        <v/>
      </c>
      <c r="S305" s="46" t="str">
        <f t="shared" si="41"/>
        <v>ImpermeabrigoLibélulaSXXS</v>
      </c>
      <c r="T305" s="47"/>
      <c r="U305" s="48" t="s">
        <v>17</v>
      </c>
      <c r="V305" s="48" t="s">
        <v>32</v>
      </c>
      <c r="W305" s="48" t="s">
        <v>177</v>
      </c>
      <c r="X305" s="49">
        <v>2</v>
      </c>
      <c r="Y305" s="71">
        <v>52600</v>
      </c>
    </row>
    <row r="306" spans="4:25">
      <c r="D306" s="46"/>
      <c r="E306" s="42"/>
      <c r="F306" s="42" t="str">
        <f t="shared" si="33"/>
        <v>Impermeabrigo</v>
      </c>
      <c r="G306" s="37" t="s">
        <v>452</v>
      </c>
      <c r="H306" s="12" t="str">
        <f t="shared" si="34"/>
        <v>XXS</v>
      </c>
      <c r="I306" s="12">
        <f t="shared" si="35"/>
        <v>3</v>
      </c>
      <c r="J306" s="37">
        <f>SUMIF(VENTAS!$K$3:$K$1048576,INVENTARIO!G306,VENTAS!$L$3:$L$1048576)</f>
        <v>0</v>
      </c>
      <c r="K306" s="43">
        <f t="shared" si="37"/>
        <v>3</v>
      </c>
      <c r="L306" s="39">
        <f>SUMIF(VENTAS!$K$3:$K$1048576,INVENTARIO!G306,VENTAS!$H$3:$H$1048576)</f>
        <v>0</v>
      </c>
      <c r="M306" s="44">
        <f t="shared" si="36"/>
        <v>0</v>
      </c>
      <c r="N306" s="43">
        <f t="shared" si="38"/>
        <v>0</v>
      </c>
      <c r="O306" s="45" t="str">
        <f t="shared" si="39"/>
        <v/>
      </c>
      <c r="S306" s="46" t="str">
        <f t="shared" si="41"/>
        <v>ImpermeabrigoPerroS moradoSXXS</v>
      </c>
      <c r="T306" s="47"/>
      <c r="U306" s="48" t="s">
        <v>17</v>
      </c>
      <c r="V306" s="48" t="s">
        <v>32</v>
      </c>
      <c r="W306" s="48" t="s">
        <v>178</v>
      </c>
      <c r="X306" s="49">
        <v>3</v>
      </c>
      <c r="Y306" s="71">
        <v>53866.666666666664</v>
      </c>
    </row>
    <row r="307" spans="4:25">
      <c r="D307" s="46"/>
      <c r="E307" s="42"/>
      <c r="F307" s="42" t="str">
        <f t="shared" si="33"/>
        <v xml:space="preserve">Morgan </v>
      </c>
      <c r="G307" s="37" t="s">
        <v>453</v>
      </c>
      <c r="H307" s="12" t="str">
        <f t="shared" si="34"/>
        <v>L</v>
      </c>
      <c r="I307" s="12">
        <f t="shared" si="35"/>
        <v>8</v>
      </c>
      <c r="J307" s="37">
        <f>SUMIF(VENTAS!$K$3:$K$1048576,INVENTARIO!G307,VENTAS!$L$3:$L$1048576)</f>
        <v>0</v>
      </c>
      <c r="K307" s="43">
        <f t="shared" si="37"/>
        <v>8</v>
      </c>
      <c r="L307" s="39">
        <f>SUMIF(VENTAS!$K$3:$K$1048576,INVENTARIO!G307,VENTAS!$H$3:$H$1048576)</f>
        <v>0</v>
      </c>
      <c r="M307" s="44">
        <f t="shared" si="36"/>
        <v>0</v>
      </c>
      <c r="N307" s="43">
        <f t="shared" si="38"/>
        <v>0</v>
      </c>
      <c r="O307" s="45" t="str">
        <f t="shared" si="39"/>
        <v/>
      </c>
      <c r="S307" s="46" t="str">
        <f t="shared" si="41"/>
        <v>Morgan CollareS L</v>
      </c>
      <c r="T307" s="47"/>
      <c r="U307" s="48" t="s">
        <v>66</v>
      </c>
      <c r="V307" s="48" t="s">
        <v>7</v>
      </c>
      <c r="W307" s="48" t="s">
        <v>185</v>
      </c>
      <c r="X307" s="49">
        <v>8</v>
      </c>
      <c r="Y307" s="71">
        <v>38000</v>
      </c>
    </row>
    <row r="308" spans="4:25">
      <c r="D308" s="46"/>
      <c r="E308" s="42"/>
      <c r="F308" s="42" t="str">
        <f t="shared" si="33"/>
        <v xml:space="preserve">Morgan </v>
      </c>
      <c r="G308" s="37" t="s">
        <v>454</v>
      </c>
      <c r="H308" s="12" t="str">
        <f t="shared" si="34"/>
        <v>M</v>
      </c>
      <c r="I308" s="12">
        <f t="shared" si="35"/>
        <v>7</v>
      </c>
      <c r="J308" s="37">
        <f>SUMIF(VENTAS!$K$3:$K$1048576,INVENTARIO!G308,VENTAS!$L$3:$L$1048576)</f>
        <v>0</v>
      </c>
      <c r="K308" s="43">
        <f t="shared" si="37"/>
        <v>7</v>
      </c>
      <c r="L308" s="39">
        <f>SUMIF(VENTAS!$K$3:$K$1048576,INVENTARIO!G308,VENTAS!$H$3:$H$1048576)</f>
        <v>0</v>
      </c>
      <c r="M308" s="44">
        <f t="shared" si="36"/>
        <v>0</v>
      </c>
      <c r="N308" s="43">
        <f t="shared" si="38"/>
        <v>0</v>
      </c>
      <c r="O308" s="45" t="str">
        <f t="shared" si="39"/>
        <v/>
      </c>
      <c r="S308" s="46" t="str">
        <f t="shared" si="41"/>
        <v>Morgan CollareS M</v>
      </c>
      <c r="T308" s="47"/>
      <c r="U308" s="48" t="s">
        <v>66</v>
      </c>
      <c r="V308" s="48" t="s">
        <v>12</v>
      </c>
      <c r="W308" s="48" t="s">
        <v>185</v>
      </c>
      <c r="X308" s="49">
        <v>7</v>
      </c>
      <c r="Y308" s="71">
        <v>32000</v>
      </c>
    </row>
    <row r="309" spans="4:25">
      <c r="D309" s="46"/>
      <c r="E309" s="42"/>
      <c r="F309" s="42" t="str">
        <f t="shared" si="33"/>
        <v xml:space="preserve">Morgan </v>
      </c>
      <c r="G309" s="37" t="s">
        <v>455</v>
      </c>
      <c r="H309" s="12" t="str">
        <f t="shared" si="34"/>
        <v>S</v>
      </c>
      <c r="I309" s="12">
        <f t="shared" si="35"/>
        <v>11</v>
      </c>
      <c r="J309" s="37">
        <f>SUMIF(VENTAS!$K$3:$K$1048576,INVENTARIO!G309,VENTAS!$L$3:$L$1048576)</f>
        <v>0</v>
      </c>
      <c r="K309" s="43">
        <f t="shared" si="37"/>
        <v>11</v>
      </c>
      <c r="L309" s="39">
        <f>SUMIF(VENTAS!$K$3:$K$1048576,INVENTARIO!G309,VENTAS!$H$3:$H$1048576)</f>
        <v>0</v>
      </c>
      <c r="M309" s="44">
        <f t="shared" si="36"/>
        <v>0</v>
      </c>
      <c r="N309" s="43">
        <f t="shared" si="38"/>
        <v>0</v>
      </c>
      <c r="O309" s="45" t="str">
        <f t="shared" si="39"/>
        <v/>
      </c>
      <c r="S309" s="46" t="str">
        <f t="shared" si="41"/>
        <v>Morgan CollareS S</v>
      </c>
      <c r="T309" s="47"/>
      <c r="U309" s="48" t="s">
        <v>66</v>
      </c>
      <c r="V309" s="48" t="s">
        <v>11</v>
      </c>
      <c r="W309" s="48" t="s">
        <v>185</v>
      </c>
      <c r="X309" s="49">
        <v>11</v>
      </c>
      <c r="Y309" s="71">
        <v>25000</v>
      </c>
    </row>
    <row r="310" spans="4:25">
      <c r="D310" s="46"/>
      <c r="E310" s="42"/>
      <c r="F310" s="42" t="str">
        <f t="shared" si="33"/>
        <v xml:space="preserve">Morgan </v>
      </c>
      <c r="G310" s="37" t="s">
        <v>131</v>
      </c>
      <c r="H310" s="12" t="str">
        <f t="shared" si="34"/>
        <v>(en blanco)</v>
      </c>
      <c r="I310" s="12">
        <f t="shared" si="35"/>
        <v>3</v>
      </c>
      <c r="J310" s="37">
        <f>SUMIF(VENTAS!$K$3:$K$1048576,INVENTARIO!G310,VENTAS!$L$3:$L$1048576)</f>
        <v>0</v>
      </c>
      <c r="K310" s="43">
        <f t="shared" si="37"/>
        <v>3</v>
      </c>
      <c r="L310" s="39">
        <f>SUMIF(VENTAS!$K$3:$K$1048576,INVENTARIO!G310,VENTAS!$H$3:$H$1048576)</f>
        <v>0</v>
      </c>
      <c r="M310" s="44">
        <f t="shared" si="36"/>
        <v>0</v>
      </c>
      <c r="N310" s="43">
        <f t="shared" si="38"/>
        <v>0</v>
      </c>
      <c r="O310" s="45" t="str">
        <f t="shared" si="39"/>
        <v/>
      </c>
      <c r="S310" s="46" t="str">
        <f t="shared" si="41"/>
        <v>Morgan Mordedor en Y (en blanco)</v>
      </c>
      <c r="T310" s="47"/>
      <c r="U310" s="48" t="s">
        <v>66</v>
      </c>
      <c r="V310" s="48" t="s">
        <v>84</v>
      </c>
      <c r="W310" s="48" t="s">
        <v>76</v>
      </c>
      <c r="X310" s="49">
        <v>3</v>
      </c>
      <c r="Y310" s="71">
        <v>22000</v>
      </c>
    </row>
    <row r="311" spans="4:25">
      <c r="D311" s="46"/>
      <c r="E311" s="42"/>
      <c r="F311" s="42" t="str">
        <f t="shared" si="33"/>
        <v xml:space="preserve">Morgan </v>
      </c>
      <c r="G311" s="37" t="s">
        <v>132</v>
      </c>
      <c r="H311" s="12" t="str">
        <f t="shared" si="34"/>
        <v>(en blanco)</v>
      </c>
      <c r="I311" s="12">
        <f t="shared" si="35"/>
        <v>10</v>
      </c>
      <c r="J311" s="37">
        <f>SUMIF(VENTAS!$K$3:$K$1048576,INVENTARIO!G311,VENTAS!$L$3:$L$1048576)</f>
        <v>0</v>
      </c>
      <c r="K311" s="43">
        <f t="shared" si="37"/>
        <v>10</v>
      </c>
      <c r="L311" s="39">
        <f>SUMIF(VENTAS!$K$3:$K$1048576,INVENTARIO!G311,VENTAS!$H$3:$H$1048576)</f>
        <v>0</v>
      </c>
      <c r="M311" s="44">
        <f t="shared" si="36"/>
        <v>0</v>
      </c>
      <c r="N311" s="43">
        <f t="shared" si="38"/>
        <v>0</v>
      </c>
      <c r="O311" s="45" t="str">
        <f t="shared" si="39"/>
        <v/>
      </c>
      <c r="S311" s="46" t="str">
        <f t="shared" si="41"/>
        <v>Morgan Mordedor Grande (en blanco)</v>
      </c>
      <c r="T311" s="47"/>
      <c r="U311" s="48" t="s">
        <v>66</v>
      </c>
      <c r="V311" s="48" t="s">
        <v>84</v>
      </c>
      <c r="W311" s="48" t="s">
        <v>77</v>
      </c>
      <c r="X311" s="49">
        <v>10</v>
      </c>
      <c r="Y311" s="71">
        <v>15000</v>
      </c>
    </row>
    <row r="312" spans="4:25">
      <c r="D312" s="46"/>
      <c r="E312" s="42"/>
      <c r="F312" s="42" t="str">
        <f t="shared" si="33"/>
        <v xml:space="preserve">Morgan </v>
      </c>
      <c r="G312" s="37" t="s">
        <v>456</v>
      </c>
      <c r="H312" s="12" t="str">
        <f t="shared" si="34"/>
        <v>(en blanco)</v>
      </c>
      <c r="I312" s="12">
        <f t="shared" si="35"/>
        <v>19</v>
      </c>
      <c r="J312" s="37">
        <f>SUMIF(VENTAS!$K$3:$K$1048576,INVENTARIO!G312,VENTAS!$L$3:$L$1048576)</f>
        <v>0</v>
      </c>
      <c r="K312" s="43">
        <f t="shared" si="37"/>
        <v>19</v>
      </c>
      <c r="L312" s="39">
        <f>SUMIF(VENTAS!$K$3:$K$1048576,INVENTARIO!G312,VENTAS!$H$3:$H$1048576)</f>
        <v>0</v>
      </c>
      <c r="M312" s="44">
        <f t="shared" si="36"/>
        <v>0</v>
      </c>
      <c r="N312" s="43">
        <f t="shared" si="38"/>
        <v>0</v>
      </c>
      <c r="O312" s="45" t="str">
        <f t="shared" si="39"/>
        <v/>
      </c>
      <c r="S312" s="46" t="str">
        <f t="shared" si="41"/>
        <v>Morgan PelotaS (en blanco)</v>
      </c>
      <c r="T312" s="47"/>
      <c r="U312" s="48" t="s">
        <v>66</v>
      </c>
      <c r="V312" s="48" t="s">
        <v>84</v>
      </c>
      <c r="W312" s="48" t="s">
        <v>186</v>
      </c>
      <c r="X312" s="49">
        <v>19</v>
      </c>
      <c r="Y312" s="71">
        <v>35000</v>
      </c>
    </row>
    <row r="313" spans="4:25">
      <c r="D313" s="46"/>
      <c r="E313" s="42"/>
      <c r="F313" s="42" t="str">
        <f t="shared" si="33"/>
        <v xml:space="preserve">Morgan </v>
      </c>
      <c r="G313" s="37" t="s">
        <v>133</v>
      </c>
      <c r="H313" s="12" t="str">
        <f t="shared" si="34"/>
        <v>(en blanco)</v>
      </c>
      <c r="I313" s="12">
        <f t="shared" si="35"/>
        <v>3</v>
      </c>
      <c r="J313" s="37">
        <f>SUMIF(VENTAS!$K$3:$K$1048576,INVENTARIO!G313,VENTAS!$L$3:$L$1048576)</f>
        <v>0</v>
      </c>
      <c r="K313" s="43">
        <f t="shared" si="37"/>
        <v>3</v>
      </c>
      <c r="L313" s="39">
        <f>SUMIF(VENTAS!$K$3:$K$1048576,INVENTARIO!G313,VENTAS!$H$3:$H$1048576)</f>
        <v>0</v>
      </c>
      <c r="M313" s="44">
        <f t="shared" si="36"/>
        <v>0</v>
      </c>
      <c r="N313" s="43">
        <f t="shared" si="38"/>
        <v>0</v>
      </c>
      <c r="O313" s="45" t="str">
        <f t="shared" si="39"/>
        <v/>
      </c>
      <c r="S313" s="46" t="str">
        <f t="shared" si="41"/>
        <v>Morgan Tapete Grande (en blanco)</v>
      </c>
      <c r="T313" s="47"/>
      <c r="U313" s="48" t="s">
        <v>66</v>
      </c>
      <c r="V313" s="48" t="s">
        <v>84</v>
      </c>
      <c r="W313" s="48" t="s">
        <v>78</v>
      </c>
      <c r="X313" s="49">
        <v>3</v>
      </c>
      <c r="Y313" s="71">
        <v>68000</v>
      </c>
    </row>
    <row r="314" spans="4:25">
      <c r="D314" s="46"/>
      <c r="E314" s="42"/>
      <c r="F314" s="42" t="str">
        <f t="shared" si="33"/>
        <v xml:space="preserve">Morgan </v>
      </c>
      <c r="G314" s="37" t="s">
        <v>134</v>
      </c>
      <c r="H314" s="12" t="str">
        <f t="shared" si="34"/>
        <v>(en blanco)</v>
      </c>
      <c r="I314" s="12">
        <f t="shared" si="35"/>
        <v>6</v>
      </c>
      <c r="J314" s="37">
        <f>SUMIF(VENTAS!$K$3:$K$1048576,INVENTARIO!G314,VENTAS!$L$3:$L$1048576)</f>
        <v>0</v>
      </c>
      <c r="K314" s="43">
        <f t="shared" si="37"/>
        <v>6</v>
      </c>
      <c r="L314" s="39">
        <f>SUMIF(VENTAS!$K$3:$K$1048576,INVENTARIO!G314,VENTAS!$H$3:$H$1048576)</f>
        <v>0</v>
      </c>
      <c r="M314" s="44">
        <f t="shared" si="36"/>
        <v>0</v>
      </c>
      <c r="N314" s="43">
        <f t="shared" si="38"/>
        <v>0</v>
      </c>
      <c r="O314" s="45" t="str">
        <f t="shared" si="39"/>
        <v/>
      </c>
      <c r="S314" s="46" t="str">
        <f t="shared" si="41"/>
        <v>Morgan Tapete Mediano (en blanco)</v>
      </c>
      <c r="T314" s="47"/>
      <c r="U314" s="48" t="s">
        <v>66</v>
      </c>
      <c r="V314" s="48" t="s">
        <v>84</v>
      </c>
      <c r="W314" s="48" t="s">
        <v>79</v>
      </c>
      <c r="X314" s="49">
        <v>6</v>
      </c>
      <c r="Y314" s="71">
        <v>56000</v>
      </c>
    </row>
    <row r="315" spans="4:25">
      <c r="D315" s="46"/>
      <c r="E315" s="42"/>
      <c r="F315" s="42" t="str">
        <f t="shared" si="33"/>
        <v xml:space="preserve">Morgan </v>
      </c>
      <c r="G315" s="37" t="s">
        <v>135</v>
      </c>
      <c r="H315" s="12" t="str">
        <f t="shared" si="34"/>
        <v>(en blanco)</v>
      </c>
      <c r="I315" s="12">
        <f t="shared" si="35"/>
        <v>7</v>
      </c>
      <c r="J315" s="37">
        <f>SUMIF(VENTAS!$K$3:$K$1048576,INVENTARIO!G315,VENTAS!$L$3:$L$1048576)</f>
        <v>0</v>
      </c>
      <c r="K315" s="43">
        <f t="shared" si="37"/>
        <v>7</v>
      </c>
      <c r="L315" s="39">
        <f>SUMIF(VENTAS!$K$3:$K$1048576,INVENTARIO!G315,VENTAS!$H$3:$H$1048576)</f>
        <v>0</v>
      </c>
      <c r="M315" s="44">
        <f t="shared" si="36"/>
        <v>0</v>
      </c>
      <c r="N315" s="43">
        <f t="shared" si="38"/>
        <v>0</v>
      </c>
      <c r="O315" s="45" t="str">
        <f t="shared" si="39"/>
        <v/>
      </c>
      <c r="S315" s="46" t="str">
        <f t="shared" si="41"/>
        <v>Morgan Tapete Pequeño (en blanco)</v>
      </c>
      <c r="T315" s="47"/>
      <c r="U315" s="48" t="s">
        <v>66</v>
      </c>
      <c r="V315" s="48" t="s">
        <v>84</v>
      </c>
      <c r="W315" s="48" t="s">
        <v>80</v>
      </c>
      <c r="X315" s="49">
        <v>7</v>
      </c>
      <c r="Y315" s="71">
        <v>32000</v>
      </c>
    </row>
    <row r="316" spans="4:25">
      <c r="D316" s="46"/>
      <c r="E316" s="42"/>
      <c r="F316" s="42" t="str">
        <f t="shared" si="33"/>
        <v xml:space="preserve">Morgan </v>
      </c>
      <c r="G316" s="37" t="s">
        <v>457</v>
      </c>
      <c r="H316" s="12" t="str">
        <f t="shared" si="34"/>
        <v>(en blanco)</v>
      </c>
      <c r="I316" s="12">
        <f t="shared" si="35"/>
        <v>15</v>
      </c>
      <c r="J316" s="37">
        <f>SUMIF(VENTAS!$K$3:$K$1048576,INVENTARIO!G316,VENTAS!$L$3:$L$1048576)</f>
        <v>0</v>
      </c>
      <c r="K316" s="43">
        <f t="shared" si="37"/>
        <v>15</v>
      </c>
      <c r="L316" s="39">
        <f>SUMIF(VENTAS!$K$3:$K$1048576,INVENTARIO!G316,VENTAS!$H$3:$H$1048576)</f>
        <v>0</v>
      </c>
      <c r="M316" s="44">
        <f t="shared" si="36"/>
        <v>0</v>
      </c>
      <c r="N316" s="43">
        <f t="shared" si="38"/>
        <v>0</v>
      </c>
      <c r="O316" s="45" t="str">
        <f t="shared" si="39"/>
        <v/>
      </c>
      <c r="S316" s="46" t="str">
        <f t="shared" si="41"/>
        <v>Morgan TradillaS (en blanco)</v>
      </c>
      <c r="T316" s="47"/>
      <c r="U316" s="48" t="s">
        <v>66</v>
      </c>
      <c r="V316" s="48" t="s">
        <v>84</v>
      </c>
      <c r="W316" s="48" t="s">
        <v>187</v>
      </c>
      <c r="X316" s="49">
        <v>15</v>
      </c>
      <c r="Y316" s="71">
        <v>63000</v>
      </c>
    </row>
    <row r="317" spans="4:25">
      <c r="D317" s="46"/>
      <c r="E317" s="42"/>
      <c r="F317" s="42" t="str">
        <f t="shared" si="33"/>
        <v>Toalla</v>
      </c>
      <c r="G317" s="37" t="s">
        <v>458</v>
      </c>
      <c r="H317" s="12" t="str">
        <f t="shared" si="34"/>
        <v>L</v>
      </c>
      <c r="I317" s="12">
        <f t="shared" si="35"/>
        <v>2</v>
      </c>
      <c r="J317" s="37">
        <f>SUMIF(VENTAS!$K$3:$K$1048576,INVENTARIO!G317,VENTAS!$L$3:$L$1048576)</f>
        <v>0</v>
      </c>
      <c r="K317" s="43">
        <f t="shared" si="37"/>
        <v>2</v>
      </c>
      <c r="L317" s="39">
        <f>SUMIF(VENTAS!$K$3:$K$1048576,INVENTARIO!G317,VENTAS!$H$3:$H$1048576)</f>
        <v>0</v>
      </c>
      <c r="M317" s="44">
        <f t="shared" si="36"/>
        <v>0</v>
      </c>
      <c r="N317" s="43">
        <f t="shared" si="38"/>
        <v>0</v>
      </c>
      <c r="O317" s="45" t="str">
        <f t="shared" si="39"/>
        <v/>
      </c>
      <c r="S317" s="46" t="str">
        <f t="shared" si="41"/>
        <v>ToallaMarrano fucSiaL</v>
      </c>
      <c r="T317" s="47"/>
      <c r="U317" s="48" t="s">
        <v>14</v>
      </c>
      <c r="V317" s="48" t="s">
        <v>7</v>
      </c>
      <c r="W317" s="48" t="s">
        <v>188</v>
      </c>
      <c r="X317" s="49">
        <v>2</v>
      </c>
      <c r="Y317" s="71">
        <v>50000</v>
      </c>
    </row>
    <row r="318" spans="4:25">
      <c r="D318" s="46"/>
      <c r="E318" s="42"/>
      <c r="F318" s="42" t="str">
        <f t="shared" si="33"/>
        <v>Toalla</v>
      </c>
      <c r="G318" s="37" t="s">
        <v>136</v>
      </c>
      <c r="H318" s="12" t="str">
        <f t="shared" si="34"/>
        <v>L</v>
      </c>
      <c r="I318" s="12">
        <f t="shared" si="35"/>
        <v>1</v>
      </c>
      <c r="J318" s="37">
        <f>SUMIF(VENTAS!$K$3:$K$1048576,INVENTARIO!G318,VENTAS!$L$3:$L$1048576)</f>
        <v>0</v>
      </c>
      <c r="K318" s="43">
        <f t="shared" si="37"/>
        <v>1</v>
      </c>
      <c r="L318" s="39">
        <f>SUMIF(VENTAS!$K$3:$K$1048576,INVENTARIO!G318,VENTAS!$H$3:$H$1048576)</f>
        <v>0</v>
      </c>
      <c r="M318" s="44">
        <f t="shared" si="36"/>
        <v>0</v>
      </c>
      <c r="N318" s="43">
        <f t="shared" si="38"/>
        <v>0</v>
      </c>
      <c r="O318" s="45" t="str">
        <f t="shared" si="39"/>
        <v/>
      </c>
      <c r="S318" s="46" t="str">
        <f t="shared" si="41"/>
        <v>ToallaMarrano moradoL</v>
      </c>
      <c r="T318" s="47"/>
      <c r="U318" s="48" t="s">
        <v>14</v>
      </c>
      <c r="V318" s="48" t="s">
        <v>7</v>
      </c>
      <c r="W318" s="48" t="s">
        <v>81</v>
      </c>
      <c r="X318" s="49">
        <v>1</v>
      </c>
      <c r="Y318" s="71">
        <v>50000</v>
      </c>
    </row>
    <row r="319" spans="4:25">
      <c r="D319" s="46"/>
      <c r="E319" s="42"/>
      <c r="F319" s="42" t="str">
        <f t="shared" si="33"/>
        <v>Toalla</v>
      </c>
      <c r="G319" s="37" t="s">
        <v>459</v>
      </c>
      <c r="H319" s="12" t="str">
        <f t="shared" si="34"/>
        <v>L</v>
      </c>
      <c r="I319" s="12">
        <f t="shared" si="35"/>
        <v>4</v>
      </c>
      <c r="J319" s="37">
        <f>SUMIF(VENTAS!$K$3:$K$1048576,INVENTARIO!G319,VENTAS!$L$3:$L$1048576)</f>
        <v>0</v>
      </c>
      <c r="K319" s="43">
        <f t="shared" si="37"/>
        <v>4</v>
      </c>
      <c r="L319" s="39">
        <f>SUMIF(VENTAS!$K$3:$K$1048576,INVENTARIO!G319,VENTAS!$H$3:$H$1048576)</f>
        <v>0</v>
      </c>
      <c r="M319" s="44">
        <f t="shared" si="36"/>
        <v>0</v>
      </c>
      <c r="N319" s="43">
        <f t="shared" si="38"/>
        <v>0</v>
      </c>
      <c r="O319" s="45" t="str">
        <f t="shared" si="39"/>
        <v/>
      </c>
      <c r="S319" s="46" t="str">
        <f t="shared" si="41"/>
        <v>ToallaMarrarno RoSadoL</v>
      </c>
      <c r="T319" s="47"/>
      <c r="U319" s="48" t="s">
        <v>14</v>
      </c>
      <c r="V319" s="48" t="s">
        <v>7</v>
      </c>
      <c r="W319" s="48" t="s">
        <v>189</v>
      </c>
      <c r="X319" s="49">
        <v>4</v>
      </c>
      <c r="Y319" s="71">
        <v>62000</v>
      </c>
    </row>
    <row r="320" spans="4:25">
      <c r="D320" s="46"/>
      <c r="E320" s="42"/>
      <c r="F320" s="42" t="str">
        <f t="shared" si="33"/>
        <v>Toalla</v>
      </c>
      <c r="G320" s="37" t="s">
        <v>137</v>
      </c>
      <c r="H320" s="12" t="str">
        <f t="shared" si="34"/>
        <v>L</v>
      </c>
      <c r="I320" s="12">
        <f t="shared" si="35"/>
        <v>2</v>
      </c>
      <c r="J320" s="37">
        <f>SUMIF(VENTAS!$K$3:$K$1048576,INVENTARIO!G320,VENTAS!$L$3:$L$1048576)</f>
        <v>0</v>
      </c>
      <c r="K320" s="43">
        <f t="shared" si="37"/>
        <v>2</v>
      </c>
      <c r="L320" s="39">
        <f>SUMIF(VENTAS!$K$3:$K$1048576,INVENTARIO!G320,VENTAS!$H$3:$H$1048576)</f>
        <v>0</v>
      </c>
      <c r="M320" s="44">
        <f t="shared" si="36"/>
        <v>0</v>
      </c>
      <c r="N320" s="43">
        <f t="shared" si="38"/>
        <v>0</v>
      </c>
      <c r="O320" s="45" t="str">
        <f t="shared" si="39"/>
        <v/>
      </c>
      <c r="S320" s="46" t="str">
        <f t="shared" si="41"/>
        <v>ToallaPinguinoL</v>
      </c>
      <c r="T320" s="47"/>
      <c r="U320" s="48" t="s">
        <v>14</v>
      </c>
      <c r="V320" s="48" t="s">
        <v>7</v>
      </c>
      <c r="W320" s="48" t="s">
        <v>82</v>
      </c>
      <c r="X320" s="49">
        <v>2</v>
      </c>
      <c r="Y320" s="71">
        <v>62000</v>
      </c>
    </row>
    <row r="321" spans="4:25">
      <c r="D321" s="46"/>
      <c r="E321" s="42"/>
      <c r="F321" s="42" t="str">
        <f t="shared" si="33"/>
        <v>Toalla</v>
      </c>
      <c r="G321" s="37" t="s">
        <v>138</v>
      </c>
      <c r="H321" s="12" t="str">
        <f t="shared" si="34"/>
        <v>L</v>
      </c>
      <c r="I321" s="12">
        <f t="shared" si="35"/>
        <v>2</v>
      </c>
      <c r="J321" s="37">
        <f>SUMIF(VENTAS!$K$3:$K$1048576,INVENTARIO!G321,VENTAS!$L$3:$L$1048576)</f>
        <v>0</v>
      </c>
      <c r="K321" s="43">
        <f t="shared" si="37"/>
        <v>2</v>
      </c>
      <c r="L321" s="39">
        <f>SUMIF(VENTAS!$K$3:$K$1048576,INVENTARIO!G321,VENTAS!$H$3:$H$1048576)</f>
        <v>0</v>
      </c>
      <c r="M321" s="44">
        <f t="shared" si="36"/>
        <v>0</v>
      </c>
      <c r="N321" s="43">
        <f t="shared" si="38"/>
        <v>0</v>
      </c>
      <c r="O321" s="45" t="str">
        <f t="shared" si="39"/>
        <v/>
      </c>
      <c r="S321" s="46" t="str">
        <f t="shared" si="41"/>
        <v>ToallaPolloL</v>
      </c>
      <c r="T321" s="47"/>
      <c r="U321" s="48" t="s">
        <v>14</v>
      </c>
      <c r="V321" s="48" t="s">
        <v>7</v>
      </c>
      <c r="W321" s="48" t="s">
        <v>83</v>
      </c>
      <c r="X321" s="49">
        <v>2</v>
      </c>
      <c r="Y321" s="71">
        <v>62000</v>
      </c>
    </row>
    <row r="322" spans="4:25" ht="15.75" thickBot="1">
      <c r="D322" s="46"/>
      <c r="E322" s="42"/>
      <c r="F322" s="42" t="str">
        <f t="shared" si="33"/>
        <v>Toalla</v>
      </c>
      <c r="G322" s="37" t="s">
        <v>139</v>
      </c>
      <c r="H322" s="12" t="str">
        <f t="shared" si="34"/>
        <v>L</v>
      </c>
      <c r="I322" s="12">
        <f t="shared" si="35"/>
        <v>2</v>
      </c>
      <c r="J322" s="37">
        <f>SUMIF(VENTAS!$K$3:$K$1048576,INVENTARIO!G322,VENTAS!$L$3:$L$1048576)</f>
        <v>0</v>
      </c>
      <c r="K322" s="43">
        <f t="shared" si="37"/>
        <v>2</v>
      </c>
      <c r="L322" s="39">
        <f>SUMIF(VENTAS!$K$3:$K$1048576,INVENTARIO!G322,VENTAS!$H$3:$H$1048576)</f>
        <v>0</v>
      </c>
      <c r="M322" s="44">
        <f t="shared" si="36"/>
        <v>0</v>
      </c>
      <c r="N322" s="43">
        <f t="shared" si="38"/>
        <v>0</v>
      </c>
      <c r="O322" s="45" t="str">
        <f t="shared" si="39"/>
        <v/>
      </c>
      <c r="S322" s="51" t="str">
        <f t="shared" si="41"/>
        <v>ToallaSapoL</v>
      </c>
      <c r="T322" s="52"/>
      <c r="U322" s="53" t="s">
        <v>14</v>
      </c>
      <c r="V322" s="53" t="s">
        <v>7</v>
      </c>
      <c r="W322" s="53" t="s">
        <v>41</v>
      </c>
      <c r="X322" s="54">
        <v>2</v>
      </c>
      <c r="Y322" s="72">
        <v>62000</v>
      </c>
    </row>
    <row r="323" spans="4:25">
      <c r="D323" s="46"/>
      <c r="E323" s="42"/>
      <c r="F323" s="42" t="str">
        <f t="shared" ref="F323:F386" si="42">IFERROR(VLOOKUP(G323,$S$3:$U$491,3,0),"")</f>
        <v/>
      </c>
      <c r="G323" s="37"/>
      <c r="H323" s="12" t="str">
        <f t="shared" ref="H323:H386" si="43">IFERROR(VLOOKUP(G323,$S$3:$V$491,4,0),"")</f>
        <v/>
      </c>
      <c r="I323" s="12" t="str">
        <f t="shared" ref="I323:I346" si="44">IFERROR(VLOOKUP(G323,$S$3:$X$491,6,0),"")</f>
        <v/>
      </c>
      <c r="J323" s="37">
        <f>SUMIF(VENTAS!$K$3:$K$1048576,INVENTARIO!G323,VENTAS!$L$3:$L$1048576)</f>
        <v>0</v>
      </c>
      <c r="K323" s="43">
        <f t="shared" si="37"/>
        <v>0</v>
      </c>
      <c r="L323" s="39">
        <f>SUMIF(VENTAS!$K$3:$K$1048576,INVENTARIO!G323,VENTAS!$H$3:$H$1048576)</f>
        <v>0</v>
      </c>
      <c r="M323" s="44">
        <f t="shared" ref="M323:M386" si="45">IFERROR(VLOOKUP(G323,$S$3:$Y$1048576,7,0)*J323,0)</f>
        <v>0</v>
      </c>
      <c r="N323" s="43">
        <f t="shared" si="38"/>
        <v>0</v>
      </c>
      <c r="O323" s="45" t="str">
        <f t="shared" si="39"/>
        <v/>
      </c>
    </row>
    <row r="324" spans="4:25">
      <c r="D324" s="46"/>
      <c r="E324" s="42"/>
      <c r="F324" s="42" t="str">
        <f t="shared" si="42"/>
        <v/>
      </c>
      <c r="G324" s="37"/>
      <c r="H324" s="12" t="str">
        <f t="shared" si="43"/>
        <v/>
      </c>
      <c r="I324" s="12" t="str">
        <f t="shared" si="44"/>
        <v/>
      </c>
      <c r="J324" s="37">
        <f>SUMIF(VENTAS!$K$3:$K$1048576,INVENTARIO!G324,VENTAS!$L$3:$L$1048576)</f>
        <v>0</v>
      </c>
      <c r="K324" s="43">
        <f t="shared" ref="K324:K387" si="46">IFERROR(I324-J324,0)</f>
        <v>0</v>
      </c>
      <c r="L324" s="39">
        <f>SUMIF(VENTAS!$K$3:$K$1048576,INVENTARIO!G324,VENTAS!$H$3:$H$1048576)</f>
        <v>0</v>
      </c>
      <c r="M324" s="44">
        <f t="shared" si="45"/>
        <v>0</v>
      </c>
      <c r="N324" s="43">
        <f t="shared" ref="N324:N387" si="47">IFERROR(L324-M324,0)</f>
        <v>0</v>
      </c>
      <c r="O324" s="45" t="str">
        <f t="shared" ref="O324:O387" si="48">IFERROR(M324/L324-1,"")</f>
        <v/>
      </c>
      <c r="T324" s="69"/>
      <c r="U324" s="70"/>
      <c r="V324" s="70"/>
      <c r="W324" s="70"/>
    </row>
    <row r="325" spans="4:25">
      <c r="D325" s="46"/>
      <c r="E325" s="42"/>
      <c r="F325" s="42" t="str">
        <f t="shared" si="42"/>
        <v/>
      </c>
      <c r="G325" s="37"/>
      <c r="H325" s="12" t="str">
        <f t="shared" si="43"/>
        <v/>
      </c>
      <c r="I325" s="12" t="str">
        <f t="shared" si="44"/>
        <v/>
      </c>
      <c r="J325" s="37">
        <f>SUMIF(VENTAS!$K$3:$K$1048576,INVENTARIO!G325,VENTAS!$L$3:$L$1048576)</f>
        <v>0</v>
      </c>
      <c r="K325" s="43">
        <f t="shared" si="46"/>
        <v>0</v>
      </c>
      <c r="L325" s="39">
        <f>SUMIF(VENTAS!$K$3:$K$1048576,INVENTARIO!G325,VENTAS!$H$3:$H$1048576)</f>
        <v>0</v>
      </c>
      <c r="M325" s="44">
        <f t="shared" si="45"/>
        <v>0</v>
      </c>
      <c r="N325" s="43">
        <f t="shared" si="47"/>
        <v>0</v>
      </c>
      <c r="O325" s="45" t="str">
        <f t="shared" si="48"/>
        <v/>
      </c>
      <c r="S325" s="29" t="str">
        <f t="shared" ref="S325:S331" si="49">_xlfn.CONCAT(U325,W325,V325)</f>
        <v/>
      </c>
      <c r="T325" s="69"/>
      <c r="U325" s="70"/>
      <c r="V325" s="70"/>
      <c r="W325" s="70"/>
    </row>
    <row r="326" spans="4:25">
      <c r="D326" s="46"/>
      <c r="E326" s="42"/>
      <c r="F326" s="42" t="str">
        <f t="shared" si="42"/>
        <v/>
      </c>
      <c r="G326" s="37"/>
      <c r="H326" s="12" t="str">
        <f t="shared" si="43"/>
        <v/>
      </c>
      <c r="I326" s="12" t="str">
        <f t="shared" si="44"/>
        <v/>
      </c>
      <c r="J326" s="37">
        <f>SUMIF(VENTAS!$K$3:$K$1048576,INVENTARIO!G326,VENTAS!$L$3:$L$1048576)</f>
        <v>0</v>
      </c>
      <c r="K326" s="43">
        <f t="shared" si="46"/>
        <v>0</v>
      </c>
      <c r="L326" s="39">
        <f>SUMIF(VENTAS!$K$3:$K$1048576,INVENTARIO!G326,VENTAS!$H$3:$H$1048576)</f>
        <v>0</v>
      </c>
      <c r="M326" s="44">
        <f t="shared" si="45"/>
        <v>0</v>
      </c>
      <c r="N326" s="43">
        <f t="shared" si="47"/>
        <v>0</v>
      </c>
      <c r="O326" s="45" t="str">
        <f t="shared" si="48"/>
        <v/>
      </c>
      <c r="S326" s="29" t="str">
        <f t="shared" si="49"/>
        <v/>
      </c>
      <c r="T326" s="69"/>
      <c r="U326" s="70"/>
      <c r="V326" s="70"/>
      <c r="W326" s="70"/>
    </row>
    <row r="327" spans="4:25">
      <c r="D327" s="46"/>
      <c r="E327" s="42"/>
      <c r="F327" s="42" t="str">
        <f t="shared" si="42"/>
        <v/>
      </c>
      <c r="G327" s="37"/>
      <c r="H327" s="12" t="str">
        <f t="shared" si="43"/>
        <v/>
      </c>
      <c r="I327" s="12" t="str">
        <f t="shared" si="44"/>
        <v/>
      </c>
      <c r="J327" s="37">
        <f>SUMIF(VENTAS!$K$3:$K$1048576,INVENTARIO!G327,VENTAS!$L$3:$L$1048576)</f>
        <v>0</v>
      </c>
      <c r="K327" s="43">
        <f t="shared" si="46"/>
        <v>0</v>
      </c>
      <c r="L327" s="39">
        <f>SUMIF(VENTAS!$K$3:$K$1048576,INVENTARIO!G327,VENTAS!$H$3:$H$1048576)</f>
        <v>0</v>
      </c>
      <c r="M327" s="44">
        <f t="shared" si="45"/>
        <v>0</v>
      </c>
      <c r="N327" s="43">
        <f t="shared" si="47"/>
        <v>0</v>
      </c>
      <c r="O327" s="45" t="str">
        <f t="shared" si="48"/>
        <v/>
      </c>
      <c r="T327" s="69"/>
      <c r="U327" s="70"/>
      <c r="V327" s="70"/>
      <c r="W327" s="70"/>
    </row>
    <row r="328" spans="4:25">
      <c r="D328" s="46"/>
      <c r="E328" s="42"/>
      <c r="F328" s="42" t="str">
        <f t="shared" si="42"/>
        <v/>
      </c>
      <c r="G328" s="37"/>
      <c r="H328" s="12" t="str">
        <f t="shared" si="43"/>
        <v/>
      </c>
      <c r="I328" s="12" t="str">
        <f t="shared" si="44"/>
        <v/>
      </c>
      <c r="J328" s="37">
        <f>SUMIF(VENTAS!$K$3:$K$1048576,INVENTARIO!G328,VENTAS!$L$3:$L$1048576)</f>
        <v>0</v>
      </c>
      <c r="K328" s="43">
        <f t="shared" si="46"/>
        <v>0</v>
      </c>
      <c r="L328" s="39">
        <f>SUMIF(VENTAS!$K$3:$K$1048576,INVENTARIO!G328,VENTAS!$H$3:$H$1048576)</f>
        <v>0</v>
      </c>
      <c r="M328" s="44">
        <f t="shared" si="45"/>
        <v>0</v>
      </c>
      <c r="N328" s="43">
        <f t="shared" si="47"/>
        <v>0</v>
      </c>
      <c r="O328" s="45" t="str">
        <f t="shared" si="48"/>
        <v/>
      </c>
      <c r="S328" s="29" t="str">
        <f t="shared" si="49"/>
        <v/>
      </c>
      <c r="T328" s="69"/>
      <c r="U328" s="70"/>
      <c r="V328" s="70"/>
      <c r="W328" s="70"/>
    </row>
    <row r="329" spans="4:25">
      <c r="D329" s="46"/>
      <c r="E329" s="42"/>
      <c r="F329" s="42" t="str">
        <f t="shared" si="42"/>
        <v/>
      </c>
      <c r="G329" s="37"/>
      <c r="H329" s="12" t="str">
        <f t="shared" si="43"/>
        <v/>
      </c>
      <c r="I329" s="12" t="str">
        <f t="shared" si="44"/>
        <v/>
      </c>
      <c r="J329" s="37">
        <f>SUMIF(VENTAS!$K$3:$K$1048576,INVENTARIO!G329,VENTAS!$L$3:$L$1048576)</f>
        <v>0</v>
      </c>
      <c r="K329" s="43">
        <f t="shared" si="46"/>
        <v>0</v>
      </c>
      <c r="L329" s="39">
        <f>SUMIF(VENTAS!$K$3:$K$1048576,INVENTARIO!G329,VENTAS!$H$3:$H$1048576)</f>
        <v>0</v>
      </c>
      <c r="M329" s="44">
        <f t="shared" si="45"/>
        <v>0</v>
      </c>
      <c r="N329" s="43">
        <f t="shared" si="47"/>
        <v>0</v>
      </c>
      <c r="O329" s="45" t="str">
        <f t="shared" si="48"/>
        <v/>
      </c>
      <c r="S329" s="29" t="str">
        <f t="shared" si="49"/>
        <v/>
      </c>
      <c r="T329" s="69"/>
      <c r="U329" s="70"/>
      <c r="V329" s="70"/>
      <c r="W329" s="70"/>
    </row>
    <row r="330" spans="4:25">
      <c r="D330" s="46"/>
      <c r="E330" s="42"/>
      <c r="F330" s="42" t="str">
        <f t="shared" si="42"/>
        <v/>
      </c>
      <c r="G330" s="37"/>
      <c r="H330" s="12" t="str">
        <f t="shared" si="43"/>
        <v/>
      </c>
      <c r="I330" s="12" t="str">
        <f t="shared" si="44"/>
        <v/>
      </c>
      <c r="J330" s="37">
        <f>SUMIF(VENTAS!$K$3:$K$1048576,INVENTARIO!G330,VENTAS!$L$3:$L$1048576)</f>
        <v>0</v>
      </c>
      <c r="K330" s="43">
        <f t="shared" si="46"/>
        <v>0</v>
      </c>
      <c r="L330" s="39">
        <f>SUMIF(VENTAS!$K$3:$K$1048576,INVENTARIO!G330,VENTAS!$H$3:$H$1048576)</f>
        <v>0</v>
      </c>
      <c r="M330" s="44">
        <f t="shared" si="45"/>
        <v>0</v>
      </c>
      <c r="N330" s="43">
        <f t="shared" si="47"/>
        <v>0</v>
      </c>
      <c r="O330" s="45" t="str">
        <f t="shared" si="48"/>
        <v/>
      </c>
      <c r="S330" s="29" t="str">
        <f t="shared" si="49"/>
        <v/>
      </c>
      <c r="T330" s="69"/>
      <c r="U330" s="70"/>
      <c r="V330" s="70"/>
      <c r="W330" s="70"/>
    </row>
    <row r="331" spans="4:25">
      <c r="D331" s="46"/>
      <c r="E331" s="42"/>
      <c r="F331" s="42" t="str">
        <f t="shared" si="42"/>
        <v/>
      </c>
      <c r="G331" s="37"/>
      <c r="H331" s="12" t="str">
        <f t="shared" si="43"/>
        <v/>
      </c>
      <c r="I331" s="12" t="str">
        <f t="shared" si="44"/>
        <v/>
      </c>
      <c r="J331" s="37">
        <f>SUMIF(VENTAS!$K$3:$K$1048576,INVENTARIO!G331,VENTAS!$L$3:$L$1048576)</f>
        <v>0</v>
      </c>
      <c r="K331" s="43">
        <f t="shared" si="46"/>
        <v>0</v>
      </c>
      <c r="L331" s="39">
        <f>SUMIF(VENTAS!$K$3:$K$1048576,INVENTARIO!G331,VENTAS!$H$3:$H$1048576)</f>
        <v>0</v>
      </c>
      <c r="M331" s="44">
        <f t="shared" si="45"/>
        <v>0</v>
      </c>
      <c r="N331" s="43">
        <f t="shared" si="47"/>
        <v>0</v>
      </c>
      <c r="O331" s="45" t="str">
        <f t="shared" si="48"/>
        <v/>
      </c>
      <c r="S331" s="29" t="str">
        <f t="shared" si="49"/>
        <v/>
      </c>
      <c r="T331" s="69"/>
      <c r="U331" s="70"/>
      <c r="V331" s="70"/>
      <c r="W331" s="70"/>
    </row>
    <row r="332" spans="4:25">
      <c r="D332" s="46"/>
      <c r="E332" s="42"/>
      <c r="F332" s="42" t="str">
        <f t="shared" si="42"/>
        <v/>
      </c>
      <c r="G332" s="37"/>
      <c r="H332" s="12" t="str">
        <f t="shared" si="43"/>
        <v/>
      </c>
      <c r="I332" s="12" t="str">
        <f t="shared" si="44"/>
        <v/>
      </c>
      <c r="J332" s="37">
        <f>SUMIF(VENTAS!$K$3:$K$1048576,INVENTARIO!G332,VENTAS!$L$3:$L$1048576)</f>
        <v>0</v>
      </c>
      <c r="K332" s="43">
        <f t="shared" si="46"/>
        <v>0</v>
      </c>
      <c r="L332" s="39">
        <f>SUMIF(VENTAS!$K$3:$K$1048576,INVENTARIO!G332,VENTAS!$H$3:$H$1048576)</f>
        <v>0</v>
      </c>
      <c r="M332" s="44">
        <f t="shared" si="45"/>
        <v>0</v>
      </c>
      <c r="N332" s="43">
        <f t="shared" si="47"/>
        <v>0</v>
      </c>
      <c r="O332" s="45" t="str">
        <f t="shared" si="48"/>
        <v/>
      </c>
      <c r="S332" s="29" t="str">
        <f t="shared" ref="S332:S344" si="50">_xlfn.CONCAT(U332,W332,V332)</f>
        <v/>
      </c>
      <c r="T332" s="69"/>
      <c r="U332" s="70"/>
      <c r="V332" s="70"/>
      <c r="W332" s="70"/>
    </row>
    <row r="333" spans="4:25">
      <c r="D333" s="46"/>
      <c r="E333" s="42"/>
      <c r="F333" s="42" t="str">
        <f t="shared" si="42"/>
        <v/>
      </c>
      <c r="G333" s="37"/>
      <c r="H333" s="12" t="str">
        <f t="shared" si="43"/>
        <v/>
      </c>
      <c r="I333" s="12" t="str">
        <f t="shared" si="44"/>
        <v/>
      </c>
      <c r="J333" s="37">
        <f>SUMIF(VENTAS!$K$3:$K$1048576,INVENTARIO!G333,VENTAS!$L$3:$L$1048576)</f>
        <v>0</v>
      </c>
      <c r="K333" s="43">
        <f t="shared" si="46"/>
        <v>0</v>
      </c>
      <c r="L333" s="39">
        <f>SUMIF(VENTAS!$K$3:$K$1048576,INVENTARIO!G333,VENTAS!$H$3:$H$1048576)</f>
        <v>0</v>
      </c>
      <c r="M333" s="44">
        <f t="shared" si="45"/>
        <v>0</v>
      </c>
      <c r="N333" s="43">
        <f t="shared" si="47"/>
        <v>0</v>
      </c>
      <c r="O333" s="45" t="str">
        <f t="shared" si="48"/>
        <v/>
      </c>
      <c r="S333" s="29" t="str">
        <f t="shared" si="50"/>
        <v/>
      </c>
      <c r="T333" s="69"/>
      <c r="U333" s="70"/>
      <c r="V333" s="70"/>
      <c r="W333" s="70"/>
    </row>
    <row r="334" spans="4:25">
      <c r="D334" s="46"/>
      <c r="E334" s="42"/>
      <c r="F334" s="42" t="str">
        <f t="shared" si="42"/>
        <v/>
      </c>
      <c r="G334" s="37"/>
      <c r="H334" s="12" t="str">
        <f t="shared" si="43"/>
        <v/>
      </c>
      <c r="I334" s="12" t="str">
        <f t="shared" si="44"/>
        <v/>
      </c>
      <c r="J334" s="37">
        <f>SUMIF(VENTAS!$K$3:$K$1048576,INVENTARIO!G334,VENTAS!$L$3:$L$1048576)</f>
        <v>0</v>
      </c>
      <c r="K334" s="43">
        <f t="shared" si="46"/>
        <v>0</v>
      </c>
      <c r="L334" s="39">
        <f>SUMIF(VENTAS!$K$3:$K$1048576,INVENTARIO!G334,VENTAS!$H$3:$H$1048576)</f>
        <v>0</v>
      </c>
      <c r="M334" s="44">
        <f t="shared" si="45"/>
        <v>0</v>
      </c>
      <c r="N334" s="43">
        <f t="shared" si="47"/>
        <v>0</v>
      </c>
      <c r="O334" s="45" t="str">
        <f t="shared" si="48"/>
        <v/>
      </c>
      <c r="S334" s="29" t="str">
        <f t="shared" si="50"/>
        <v/>
      </c>
      <c r="T334" s="69"/>
      <c r="U334" s="70"/>
      <c r="V334" s="70"/>
      <c r="W334" s="70"/>
    </row>
    <row r="335" spans="4:25">
      <c r="D335" s="46"/>
      <c r="E335" s="42"/>
      <c r="F335" s="42" t="str">
        <f t="shared" si="42"/>
        <v/>
      </c>
      <c r="G335" s="37"/>
      <c r="H335" s="12" t="str">
        <f t="shared" si="43"/>
        <v/>
      </c>
      <c r="I335" s="12" t="str">
        <f t="shared" si="44"/>
        <v/>
      </c>
      <c r="J335" s="37">
        <f>SUMIF(VENTAS!$K$3:$K$1048576,INVENTARIO!G335,VENTAS!$L$3:$L$1048576)</f>
        <v>0</v>
      </c>
      <c r="K335" s="43">
        <f t="shared" si="46"/>
        <v>0</v>
      </c>
      <c r="L335" s="39">
        <f>SUMIF(VENTAS!$K$3:$K$1048576,INVENTARIO!G335,VENTAS!$H$3:$H$1048576)</f>
        <v>0</v>
      </c>
      <c r="M335" s="44">
        <f t="shared" si="45"/>
        <v>0</v>
      </c>
      <c r="N335" s="43">
        <f t="shared" si="47"/>
        <v>0</v>
      </c>
      <c r="O335" s="45" t="str">
        <f t="shared" si="48"/>
        <v/>
      </c>
      <c r="S335" s="29" t="str">
        <f t="shared" si="50"/>
        <v/>
      </c>
      <c r="T335" s="69"/>
      <c r="U335" s="70"/>
      <c r="V335" s="70"/>
      <c r="W335" s="70"/>
    </row>
    <row r="336" spans="4:25">
      <c r="D336" s="46"/>
      <c r="E336" s="42"/>
      <c r="F336" s="42" t="str">
        <f t="shared" si="42"/>
        <v/>
      </c>
      <c r="G336" s="37"/>
      <c r="H336" s="12" t="str">
        <f t="shared" si="43"/>
        <v/>
      </c>
      <c r="I336" s="12" t="str">
        <f t="shared" si="44"/>
        <v/>
      </c>
      <c r="J336" s="37">
        <f>SUMIF(VENTAS!$K$3:$K$1048576,INVENTARIO!G336,VENTAS!$L$3:$L$1048576)</f>
        <v>0</v>
      </c>
      <c r="K336" s="43">
        <f t="shared" si="46"/>
        <v>0</v>
      </c>
      <c r="L336" s="39">
        <f>SUMIF(VENTAS!$K$3:$K$1048576,INVENTARIO!G336,VENTAS!$H$3:$H$1048576)</f>
        <v>0</v>
      </c>
      <c r="M336" s="44">
        <f t="shared" si="45"/>
        <v>0</v>
      </c>
      <c r="N336" s="43">
        <f t="shared" si="47"/>
        <v>0</v>
      </c>
      <c r="O336" s="45" t="str">
        <f t="shared" si="48"/>
        <v/>
      </c>
      <c r="S336" s="29" t="str">
        <f t="shared" si="50"/>
        <v/>
      </c>
      <c r="T336" s="69"/>
      <c r="U336" s="70"/>
      <c r="V336" s="70"/>
      <c r="W336" s="70"/>
    </row>
    <row r="337" spans="4:23">
      <c r="D337" s="46"/>
      <c r="E337" s="42"/>
      <c r="F337" s="42" t="str">
        <f t="shared" si="42"/>
        <v/>
      </c>
      <c r="G337" s="37"/>
      <c r="H337" s="12" t="str">
        <f t="shared" si="43"/>
        <v/>
      </c>
      <c r="I337" s="12" t="str">
        <f t="shared" si="44"/>
        <v/>
      </c>
      <c r="J337" s="37">
        <f>SUMIF(VENTAS!$K$3:$K$1048576,INVENTARIO!G337,VENTAS!$L$3:$L$1048576)</f>
        <v>0</v>
      </c>
      <c r="K337" s="43">
        <f t="shared" si="46"/>
        <v>0</v>
      </c>
      <c r="L337" s="39">
        <f>SUMIF(VENTAS!$K$3:$K$1048576,INVENTARIO!G337,VENTAS!$H$3:$H$1048576)</f>
        <v>0</v>
      </c>
      <c r="M337" s="44">
        <f t="shared" si="45"/>
        <v>0</v>
      </c>
      <c r="N337" s="43">
        <f t="shared" si="47"/>
        <v>0</v>
      </c>
      <c r="O337" s="45" t="str">
        <f t="shared" si="48"/>
        <v/>
      </c>
      <c r="S337" s="29" t="str">
        <f t="shared" si="50"/>
        <v/>
      </c>
      <c r="T337" s="69"/>
      <c r="U337" s="70"/>
      <c r="V337" s="70"/>
      <c r="W337" s="70"/>
    </row>
    <row r="338" spans="4:23">
      <c r="D338" s="46"/>
      <c r="E338" s="42"/>
      <c r="F338" s="42" t="str">
        <f t="shared" si="42"/>
        <v/>
      </c>
      <c r="G338" s="37"/>
      <c r="H338" s="12" t="str">
        <f t="shared" si="43"/>
        <v/>
      </c>
      <c r="I338" s="12" t="str">
        <f t="shared" si="44"/>
        <v/>
      </c>
      <c r="J338" s="37">
        <f>SUMIF(VENTAS!$K$3:$K$1048576,INVENTARIO!G338,VENTAS!$L$3:$L$1048576)</f>
        <v>0</v>
      </c>
      <c r="K338" s="43">
        <f t="shared" si="46"/>
        <v>0</v>
      </c>
      <c r="L338" s="39">
        <f>SUMIF(VENTAS!$K$3:$K$1048576,INVENTARIO!G338,VENTAS!$H$3:$H$1048576)</f>
        <v>0</v>
      </c>
      <c r="M338" s="44">
        <f t="shared" si="45"/>
        <v>0</v>
      </c>
      <c r="N338" s="43">
        <f t="shared" si="47"/>
        <v>0</v>
      </c>
      <c r="O338" s="45" t="str">
        <f t="shared" si="48"/>
        <v/>
      </c>
      <c r="S338" s="29" t="str">
        <f t="shared" si="50"/>
        <v/>
      </c>
      <c r="T338" s="69"/>
      <c r="U338" s="70"/>
      <c r="V338" s="70"/>
      <c r="W338" s="70"/>
    </row>
    <row r="339" spans="4:23">
      <c r="D339" s="46"/>
      <c r="E339" s="42"/>
      <c r="F339" s="42" t="str">
        <f t="shared" si="42"/>
        <v/>
      </c>
      <c r="G339" s="37"/>
      <c r="H339" s="12" t="str">
        <f t="shared" si="43"/>
        <v/>
      </c>
      <c r="I339" s="12" t="str">
        <f t="shared" si="44"/>
        <v/>
      </c>
      <c r="J339" s="37">
        <f>SUMIF(VENTAS!$K$3:$K$1048576,INVENTARIO!G339,VENTAS!$L$3:$L$1048576)</f>
        <v>0</v>
      </c>
      <c r="K339" s="43">
        <f t="shared" si="46"/>
        <v>0</v>
      </c>
      <c r="L339" s="39">
        <f>SUMIF(VENTAS!$K$3:$K$1048576,INVENTARIO!G339,VENTAS!$H$3:$H$1048576)</f>
        <v>0</v>
      </c>
      <c r="M339" s="44">
        <f t="shared" si="45"/>
        <v>0</v>
      </c>
      <c r="N339" s="43">
        <f t="shared" si="47"/>
        <v>0</v>
      </c>
      <c r="O339" s="45" t="str">
        <f t="shared" si="48"/>
        <v/>
      </c>
      <c r="S339" s="29" t="str">
        <f t="shared" si="50"/>
        <v/>
      </c>
      <c r="T339" s="69"/>
      <c r="U339" s="70"/>
      <c r="V339" s="70"/>
      <c r="W339" s="70"/>
    </row>
    <row r="340" spans="4:23">
      <c r="D340" s="46"/>
      <c r="E340" s="42"/>
      <c r="F340" s="42" t="str">
        <f t="shared" si="42"/>
        <v/>
      </c>
      <c r="G340" s="37"/>
      <c r="H340" s="12" t="str">
        <f t="shared" si="43"/>
        <v/>
      </c>
      <c r="I340" s="12" t="str">
        <f t="shared" si="44"/>
        <v/>
      </c>
      <c r="J340" s="37">
        <f>SUMIF(VENTAS!$K$3:$K$1048576,INVENTARIO!G340,VENTAS!$L$3:$L$1048576)</f>
        <v>0</v>
      </c>
      <c r="K340" s="43">
        <f t="shared" si="46"/>
        <v>0</v>
      </c>
      <c r="L340" s="39">
        <f>SUMIF(VENTAS!$K$3:$K$1048576,INVENTARIO!G340,VENTAS!$H$3:$H$1048576)</f>
        <v>0</v>
      </c>
      <c r="M340" s="44">
        <f t="shared" si="45"/>
        <v>0</v>
      </c>
      <c r="N340" s="43">
        <f t="shared" si="47"/>
        <v>0</v>
      </c>
      <c r="O340" s="45" t="str">
        <f t="shared" si="48"/>
        <v/>
      </c>
      <c r="S340" s="29" t="str">
        <f t="shared" si="50"/>
        <v/>
      </c>
      <c r="T340" s="69"/>
      <c r="U340" s="70"/>
      <c r="V340" s="70"/>
      <c r="W340" s="70"/>
    </row>
    <row r="341" spans="4:23">
      <c r="D341" s="46"/>
      <c r="E341" s="42"/>
      <c r="F341" s="42" t="str">
        <f t="shared" si="42"/>
        <v/>
      </c>
      <c r="G341" s="37"/>
      <c r="H341" s="12" t="str">
        <f t="shared" si="43"/>
        <v/>
      </c>
      <c r="I341" s="12" t="str">
        <f t="shared" si="44"/>
        <v/>
      </c>
      <c r="J341" s="37">
        <f>SUMIF(VENTAS!$K$3:$K$1048576,INVENTARIO!G341,VENTAS!$L$3:$L$1048576)</f>
        <v>0</v>
      </c>
      <c r="K341" s="43">
        <f t="shared" si="46"/>
        <v>0</v>
      </c>
      <c r="L341" s="39">
        <f>SUMIF(VENTAS!$K$3:$K$1048576,INVENTARIO!G341,VENTAS!$H$3:$H$1048576)</f>
        <v>0</v>
      </c>
      <c r="M341" s="44">
        <f t="shared" si="45"/>
        <v>0</v>
      </c>
      <c r="N341" s="43">
        <f t="shared" si="47"/>
        <v>0</v>
      </c>
      <c r="O341" s="45" t="str">
        <f t="shared" si="48"/>
        <v/>
      </c>
      <c r="S341" s="29" t="str">
        <f t="shared" si="50"/>
        <v/>
      </c>
      <c r="T341" s="69"/>
      <c r="U341" s="70"/>
      <c r="V341" s="70"/>
      <c r="W341" s="70"/>
    </row>
    <row r="342" spans="4:23">
      <c r="D342" s="46"/>
      <c r="E342" s="42"/>
      <c r="F342" s="42" t="str">
        <f t="shared" si="42"/>
        <v/>
      </c>
      <c r="G342" s="37"/>
      <c r="H342" s="12" t="str">
        <f t="shared" si="43"/>
        <v/>
      </c>
      <c r="I342" s="12" t="str">
        <f t="shared" si="44"/>
        <v/>
      </c>
      <c r="J342" s="37">
        <f>SUMIF(VENTAS!$K$3:$K$1048576,INVENTARIO!G342,VENTAS!$L$3:$L$1048576)</f>
        <v>0</v>
      </c>
      <c r="K342" s="43">
        <f t="shared" si="46"/>
        <v>0</v>
      </c>
      <c r="L342" s="39">
        <f>SUMIF(VENTAS!$K$3:$K$1048576,INVENTARIO!G342,VENTAS!$H$3:$H$1048576)</f>
        <v>0</v>
      </c>
      <c r="M342" s="44">
        <f t="shared" si="45"/>
        <v>0</v>
      </c>
      <c r="N342" s="43">
        <f t="shared" si="47"/>
        <v>0</v>
      </c>
      <c r="O342" s="45" t="str">
        <f t="shared" si="48"/>
        <v/>
      </c>
      <c r="S342" s="29" t="str">
        <f t="shared" si="50"/>
        <v/>
      </c>
      <c r="T342" s="69"/>
      <c r="U342" s="70"/>
      <c r="V342" s="70"/>
      <c r="W342" s="70"/>
    </row>
    <row r="343" spans="4:23">
      <c r="D343" s="46"/>
      <c r="E343" s="42"/>
      <c r="F343" s="42" t="str">
        <f t="shared" si="42"/>
        <v/>
      </c>
      <c r="G343" s="37"/>
      <c r="H343" s="12" t="str">
        <f t="shared" si="43"/>
        <v/>
      </c>
      <c r="I343" s="12" t="str">
        <f t="shared" si="44"/>
        <v/>
      </c>
      <c r="J343" s="37">
        <f>SUMIF(VENTAS!$K$3:$K$1048576,INVENTARIO!G343,VENTAS!$L$3:$L$1048576)</f>
        <v>0</v>
      </c>
      <c r="K343" s="43">
        <f t="shared" si="46"/>
        <v>0</v>
      </c>
      <c r="L343" s="39">
        <f>SUMIF(VENTAS!$K$3:$K$1048576,INVENTARIO!G343,VENTAS!$H$3:$H$1048576)</f>
        <v>0</v>
      </c>
      <c r="M343" s="44">
        <f t="shared" si="45"/>
        <v>0</v>
      </c>
      <c r="N343" s="43">
        <f t="shared" si="47"/>
        <v>0</v>
      </c>
      <c r="O343" s="45" t="str">
        <f t="shared" si="48"/>
        <v/>
      </c>
      <c r="S343" s="29" t="str">
        <f t="shared" si="50"/>
        <v/>
      </c>
      <c r="T343" s="69"/>
      <c r="U343" s="70"/>
      <c r="V343" s="70"/>
      <c r="W343" s="70"/>
    </row>
    <row r="344" spans="4:23">
      <c r="D344" s="46"/>
      <c r="E344" s="42"/>
      <c r="F344" s="42" t="str">
        <f t="shared" si="42"/>
        <v/>
      </c>
      <c r="G344" s="37"/>
      <c r="H344" s="12" t="str">
        <f t="shared" si="43"/>
        <v/>
      </c>
      <c r="I344" s="12" t="str">
        <f t="shared" si="44"/>
        <v/>
      </c>
      <c r="J344" s="37">
        <f>SUMIF(VENTAS!$K$3:$K$1048576,INVENTARIO!G344,VENTAS!$L$3:$L$1048576)</f>
        <v>0</v>
      </c>
      <c r="K344" s="43">
        <f t="shared" si="46"/>
        <v>0</v>
      </c>
      <c r="L344" s="39">
        <f>SUMIF(VENTAS!$K$3:$K$1048576,INVENTARIO!G344,VENTAS!$H$3:$H$1048576)</f>
        <v>0</v>
      </c>
      <c r="M344" s="44">
        <f t="shared" si="45"/>
        <v>0</v>
      </c>
      <c r="N344" s="43">
        <f t="shared" si="47"/>
        <v>0</v>
      </c>
      <c r="O344" s="45" t="str">
        <f t="shared" si="48"/>
        <v/>
      </c>
      <c r="S344" s="29" t="str">
        <f t="shared" si="50"/>
        <v/>
      </c>
      <c r="T344" s="69"/>
      <c r="U344" s="70"/>
      <c r="V344" s="70"/>
      <c r="W344" s="70"/>
    </row>
    <row r="345" spans="4:23">
      <c r="D345" s="46"/>
      <c r="E345" s="42"/>
      <c r="F345" s="42" t="str">
        <f t="shared" si="42"/>
        <v/>
      </c>
      <c r="G345" s="37"/>
      <c r="H345" s="12" t="str">
        <f t="shared" si="43"/>
        <v/>
      </c>
      <c r="I345" s="12" t="str">
        <f t="shared" si="44"/>
        <v/>
      </c>
      <c r="J345" s="37">
        <f>SUMIF(VENTAS!$K$3:$K$1048576,INVENTARIO!G345,VENTAS!$L$3:$L$1048576)</f>
        <v>0</v>
      </c>
      <c r="K345" s="43">
        <f t="shared" si="46"/>
        <v>0</v>
      </c>
      <c r="L345" s="39">
        <f>SUMIF(VENTAS!$K$3:$K$1048576,INVENTARIO!G345,VENTAS!$H$3:$H$1048576)</f>
        <v>0</v>
      </c>
      <c r="M345" s="44">
        <f t="shared" si="45"/>
        <v>0</v>
      </c>
      <c r="N345" s="43">
        <f t="shared" si="47"/>
        <v>0</v>
      </c>
      <c r="O345" s="45" t="str">
        <f t="shared" si="48"/>
        <v/>
      </c>
      <c r="T345" s="69"/>
      <c r="U345" s="70"/>
      <c r="V345" s="70"/>
      <c r="W345" s="70"/>
    </row>
    <row r="346" spans="4:23">
      <c r="D346" s="46"/>
      <c r="E346" s="42"/>
      <c r="F346" s="42" t="str">
        <f t="shared" si="42"/>
        <v/>
      </c>
      <c r="G346" s="37"/>
      <c r="H346" s="12" t="str">
        <f t="shared" si="43"/>
        <v/>
      </c>
      <c r="I346" s="12" t="str">
        <f t="shared" si="44"/>
        <v/>
      </c>
      <c r="J346" s="37">
        <f>SUMIF(VENTAS!$K$3:$K$1048576,INVENTARIO!G346,VENTAS!$L$3:$L$1048576)</f>
        <v>0</v>
      </c>
      <c r="K346" s="43">
        <f t="shared" si="46"/>
        <v>0</v>
      </c>
      <c r="L346" s="39">
        <f>SUMIF(VENTAS!$K$3:$K$1048576,INVENTARIO!G346,VENTAS!$H$3:$H$1048576)</f>
        <v>0</v>
      </c>
      <c r="M346" s="44">
        <f t="shared" si="45"/>
        <v>0</v>
      </c>
      <c r="N346" s="43">
        <f t="shared" si="47"/>
        <v>0</v>
      </c>
      <c r="O346" s="45" t="str">
        <f t="shared" si="48"/>
        <v/>
      </c>
      <c r="T346" s="69"/>
      <c r="U346" s="70"/>
      <c r="V346" s="70"/>
      <c r="W346" s="70"/>
    </row>
    <row r="347" spans="4:23">
      <c r="D347" s="46"/>
      <c r="E347" s="42"/>
      <c r="F347" s="42" t="str">
        <f t="shared" si="42"/>
        <v/>
      </c>
      <c r="G347" s="37"/>
      <c r="H347" s="12" t="str">
        <f t="shared" si="43"/>
        <v/>
      </c>
      <c r="I347" s="12"/>
      <c r="J347" s="37">
        <f>SUMIF(VENTAS!$K$3:$K$1048576,INVENTARIO!G347,VENTAS!$L$3:$L$1048576)</f>
        <v>0</v>
      </c>
      <c r="K347" s="43">
        <f t="shared" si="46"/>
        <v>0</v>
      </c>
      <c r="L347" s="39">
        <f>SUMIF(VENTAS!$K$3:$K$1048576,INVENTARIO!G347,VENTAS!$H$3:$H$1048576)</f>
        <v>0</v>
      </c>
      <c r="M347" s="44">
        <f t="shared" si="45"/>
        <v>0</v>
      </c>
      <c r="N347" s="43">
        <f t="shared" si="47"/>
        <v>0</v>
      </c>
      <c r="O347" s="45" t="str">
        <f t="shared" si="48"/>
        <v/>
      </c>
      <c r="S347" s="29" t="str">
        <f t="shared" ref="S347:S384" si="51">_xlfn.CONCAT(U347,W347,V347)</f>
        <v/>
      </c>
      <c r="T347" s="69"/>
      <c r="U347" s="70"/>
      <c r="V347" s="70"/>
      <c r="W347" s="70"/>
    </row>
    <row r="348" spans="4:23">
      <c r="D348" s="46"/>
      <c r="E348" s="42"/>
      <c r="F348" s="42" t="str">
        <f t="shared" si="42"/>
        <v/>
      </c>
      <c r="G348" s="37"/>
      <c r="H348" s="12" t="str">
        <f t="shared" si="43"/>
        <v/>
      </c>
      <c r="I348" s="12"/>
      <c r="J348" s="37">
        <f>SUMIF(VENTAS!$K$3:$K$1048576,INVENTARIO!G348,VENTAS!$L$3:$L$1048576)</f>
        <v>0</v>
      </c>
      <c r="K348" s="43">
        <f t="shared" si="46"/>
        <v>0</v>
      </c>
      <c r="L348" s="39">
        <f>SUMIF(VENTAS!$K$3:$K$1048576,INVENTARIO!G348,VENTAS!$H$3:$H$1048576)</f>
        <v>0</v>
      </c>
      <c r="M348" s="44">
        <f t="shared" si="45"/>
        <v>0</v>
      </c>
      <c r="N348" s="43">
        <f t="shared" si="47"/>
        <v>0</v>
      </c>
      <c r="O348" s="45" t="str">
        <f t="shared" si="48"/>
        <v/>
      </c>
      <c r="S348" s="29" t="str">
        <f t="shared" si="51"/>
        <v/>
      </c>
      <c r="T348" s="69"/>
      <c r="U348" s="70"/>
      <c r="V348" s="70"/>
      <c r="W348" s="70"/>
    </row>
    <row r="349" spans="4:23">
      <c r="D349" s="46"/>
      <c r="E349" s="42"/>
      <c r="F349" s="42" t="str">
        <f t="shared" si="42"/>
        <v/>
      </c>
      <c r="G349" s="37"/>
      <c r="H349" s="12" t="str">
        <f t="shared" si="43"/>
        <v/>
      </c>
      <c r="I349" s="12"/>
      <c r="J349" s="37">
        <f>SUMIF(VENTAS!$K$3:$K$1048576,INVENTARIO!G349,VENTAS!$L$3:$L$1048576)</f>
        <v>0</v>
      </c>
      <c r="K349" s="43">
        <f t="shared" si="46"/>
        <v>0</v>
      </c>
      <c r="L349" s="39">
        <f>SUMIF(VENTAS!$K$3:$K$1048576,INVENTARIO!G349,VENTAS!$H$3:$H$1048576)</f>
        <v>0</v>
      </c>
      <c r="M349" s="44">
        <f t="shared" si="45"/>
        <v>0</v>
      </c>
      <c r="N349" s="43">
        <f t="shared" si="47"/>
        <v>0</v>
      </c>
      <c r="O349" s="45" t="str">
        <f t="shared" si="48"/>
        <v/>
      </c>
      <c r="S349" s="29" t="str">
        <f t="shared" si="51"/>
        <v/>
      </c>
      <c r="T349" s="69"/>
      <c r="U349" s="70"/>
      <c r="V349" s="70"/>
      <c r="W349" s="70"/>
    </row>
    <row r="350" spans="4:23">
      <c r="D350" s="46"/>
      <c r="E350" s="42"/>
      <c r="F350" s="42" t="str">
        <f t="shared" si="42"/>
        <v/>
      </c>
      <c r="G350" s="37"/>
      <c r="H350" s="12" t="str">
        <f t="shared" si="43"/>
        <v/>
      </c>
      <c r="I350" s="12"/>
      <c r="J350" s="37">
        <f>SUMIF(VENTAS!$K$3:$K$1048576,INVENTARIO!G350,VENTAS!$L$3:$L$1048576)</f>
        <v>0</v>
      </c>
      <c r="K350" s="43">
        <f t="shared" si="46"/>
        <v>0</v>
      </c>
      <c r="L350" s="39">
        <f>SUMIF(VENTAS!$K$3:$K$1048576,INVENTARIO!G350,VENTAS!$H$3:$H$1048576)</f>
        <v>0</v>
      </c>
      <c r="M350" s="44">
        <f t="shared" si="45"/>
        <v>0</v>
      </c>
      <c r="N350" s="43">
        <f t="shared" si="47"/>
        <v>0</v>
      </c>
      <c r="O350" s="45" t="str">
        <f t="shared" si="48"/>
        <v/>
      </c>
      <c r="S350" s="29" t="str">
        <f t="shared" si="51"/>
        <v/>
      </c>
      <c r="T350" s="69"/>
      <c r="U350" s="70"/>
      <c r="V350" s="70"/>
      <c r="W350" s="70"/>
    </row>
    <row r="351" spans="4:23">
      <c r="D351" s="46"/>
      <c r="E351" s="42"/>
      <c r="F351" s="42" t="str">
        <f t="shared" si="42"/>
        <v/>
      </c>
      <c r="G351" s="37"/>
      <c r="H351" s="12" t="str">
        <f t="shared" si="43"/>
        <v/>
      </c>
      <c r="I351" s="12"/>
      <c r="J351" s="37">
        <f>SUMIF(VENTAS!$K$3:$K$1048576,INVENTARIO!G351,VENTAS!$L$3:$L$1048576)</f>
        <v>0</v>
      </c>
      <c r="K351" s="43">
        <f t="shared" si="46"/>
        <v>0</v>
      </c>
      <c r="L351" s="39">
        <f>SUMIF(VENTAS!$K$3:$K$1048576,INVENTARIO!G351,VENTAS!$H$3:$H$1048576)</f>
        <v>0</v>
      </c>
      <c r="M351" s="44">
        <f t="shared" si="45"/>
        <v>0</v>
      </c>
      <c r="N351" s="43">
        <f t="shared" si="47"/>
        <v>0</v>
      </c>
      <c r="O351" s="45" t="str">
        <f t="shared" si="48"/>
        <v/>
      </c>
      <c r="S351" s="29" t="str">
        <f t="shared" si="51"/>
        <v/>
      </c>
      <c r="T351" s="69"/>
      <c r="U351" s="70"/>
      <c r="V351" s="70"/>
      <c r="W351" s="70"/>
    </row>
    <row r="352" spans="4:23">
      <c r="D352" s="46"/>
      <c r="E352" s="42"/>
      <c r="F352" s="42" t="str">
        <f t="shared" si="42"/>
        <v/>
      </c>
      <c r="G352" s="37"/>
      <c r="H352" s="12" t="str">
        <f t="shared" si="43"/>
        <v/>
      </c>
      <c r="I352" s="12"/>
      <c r="J352" s="37">
        <f>SUMIF(VENTAS!$K$3:$K$1048576,INVENTARIO!G352,VENTAS!$L$3:$L$1048576)</f>
        <v>0</v>
      </c>
      <c r="K352" s="43">
        <f t="shared" si="46"/>
        <v>0</v>
      </c>
      <c r="L352" s="39">
        <f>SUMIF(VENTAS!$K$3:$K$1048576,INVENTARIO!G352,VENTAS!$H$3:$H$1048576)</f>
        <v>0</v>
      </c>
      <c r="M352" s="44">
        <f t="shared" si="45"/>
        <v>0</v>
      </c>
      <c r="N352" s="43">
        <f t="shared" si="47"/>
        <v>0</v>
      </c>
      <c r="O352" s="45" t="str">
        <f t="shared" si="48"/>
        <v/>
      </c>
      <c r="S352" s="29" t="str">
        <f t="shared" si="51"/>
        <v/>
      </c>
      <c r="T352" s="69"/>
      <c r="U352" s="70"/>
      <c r="V352" s="70"/>
      <c r="W352" s="70"/>
    </row>
    <row r="353" spans="4:23">
      <c r="D353" s="46"/>
      <c r="E353" s="42"/>
      <c r="F353" s="42" t="str">
        <f t="shared" si="42"/>
        <v/>
      </c>
      <c r="G353" s="37"/>
      <c r="H353" s="12" t="str">
        <f t="shared" si="43"/>
        <v/>
      </c>
      <c r="I353" s="12"/>
      <c r="J353" s="37">
        <f>SUMIF(VENTAS!$K$3:$K$1048576,INVENTARIO!G353,VENTAS!$L$3:$L$1048576)</f>
        <v>0</v>
      </c>
      <c r="K353" s="43">
        <f t="shared" si="46"/>
        <v>0</v>
      </c>
      <c r="L353" s="39">
        <f>SUMIF(VENTAS!$K$3:$K$1048576,INVENTARIO!G353,VENTAS!$H$3:$H$1048576)</f>
        <v>0</v>
      </c>
      <c r="M353" s="44">
        <f t="shared" si="45"/>
        <v>0</v>
      </c>
      <c r="N353" s="43">
        <f t="shared" si="47"/>
        <v>0</v>
      </c>
      <c r="O353" s="45" t="str">
        <f t="shared" si="48"/>
        <v/>
      </c>
      <c r="S353" s="29" t="str">
        <f t="shared" si="51"/>
        <v/>
      </c>
      <c r="T353" s="69"/>
      <c r="U353" s="70"/>
      <c r="V353" s="70"/>
      <c r="W353" s="70"/>
    </row>
    <row r="354" spans="4:23">
      <c r="D354" s="46"/>
      <c r="E354" s="42"/>
      <c r="F354" s="42" t="str">
        <f t="shared" si="42"/>
        <v/>
      </c>
      <c r="G354" s="37"/>
      <c r="H354" s="12" t="str">
        <f t="shared" si="43"/>
        <v/>
      </c>
      <c r="I354" s="12"/>
      <c r="J354" s="37">
        <f>SUMIF(VENTAS!$K$3:$K$1048576,INVENTARIO!G354,VENTAS!$L$3:$L$1048576)</f>
        <v>0</v>
      </c>
      <c r="K354" s="43">
        <f t="shared" si="46"/>
        <v>0</v>
      </c>
      <c r="L354" s="39">
        <f>SUMIF(VENTAS!$K$3:$K$1048576,INVENTARIO!G354,VENTAS!$H$3:$H$1048576)</f>
        <v>0</v>
      </c>
      <c r="M354" s="44">
        <f t="shared" si="45"/>
        <v>0</v>
      </c>
      <c r="N354" s="43">
        <f t="shared" si="47"/>
        <v>0</v>
      </c>
      <c r="O354" s="45" t="str">
        <f t="shared" si="48"/>
        <v/>
      </c>
      <c r="S354" s="29" t="str">
        <f t="shared" si="51"/>
        <v/>
      </c>
      <c r="T354" s="69"/>
      <c r="U354" s="70"/>
      <c r="V354" s="70"/>
      <c r="W354" s="70"/>
    </row>
    <row r="355" spans="4:23">
      <c r="D355" s="46"/>
      <c r="E355" s="42"/>
      <c r="F355" s="42" t="str">
        <f t="shared" si="42"/>
        <v/>
      </c>
      <c r="G355" s="37"/>
      <c r="H355" s="12" t="str">
        <f t="shared" si="43"/>
        <v/>
      </c>
      <c r="I355" s="12"/>
      <c r="J355" s="37">
        <f>SUMIF(VENTAS!$K$3:$K$1048576,INVENTARIO!G355,VENTAS!$L$3:$L$1048576)</f>
        <v>0</v>
      </c>
      <c r="K355" s="43">
        <f t="shared" si="46"/>
        <v>0</v>
      </c>
      <c r="L355" s="39">
        <f>SUMIF(VENTAS!$K$3:$K$1048576,INVENTARIO!G355,VENTAS!$H$3:$H$1048576)</f>
        <v>0</v>
      </c>
      <c r="M355" s="44">
        <f t="shared" si="45"/>
        <v>0</v>
      </c>
      <c r="N355" s="43">
        <f t="shared" si="47"/>
        <v>0</v>
      </c>
      <c r="O355" s="45" t="str">
        <f t="shared" si="48"/>
        <v/>
      </c>
      <c r="S355" s="29" t="str">
        <f t="shared" si="51"/>
        <v/>
      </c>
      <c r="T355" s="69"/>
      <c r="U355" s="70"/>
      <c r="V355" s="70"/>
      <c r="W355" s="70"/>
    </row>
    <row r="356" spans="4:23">
      <c r="D356" s="46"/>
      <c r="E356" s="42"/>
      <c r="F356" s="42" t="str">
        <f t="shared" si="42"/>
        <v/>
      </c>
      <c r="G356" s="37"/>
      <c r="H356" s="12" t="str">
        <f t="shared" si="43"/>
        <v/>
      </c>
      <c r="I356" s="12"/>
      <c r="J356" s="37">
        <f>SUMIF(VENTAS!$K$3:$K$1048576,INVENTARIO!G356,VENTAS!$L$3:$L$1048576)</f>
        <v>0</v>
      </c>
      <c r="K356" s="43">
        <f t="shared" si="46"/>
        <v>0</v>
      </c>
      <c r="L356" s="39">
        <f>SUMIF(VENTAS!$K$3:$K$1048576,INVENTARIO!G356,VENTAS!$H$3:$H$1048576)</f>
        <v>0</v>
      </c>
      <c r="M356" s="44">
        <f t="shared" si="45"/>
        <v>0</v>
      </c>
      <c r="N356" s="43">
        <f t="shared" si="47"/>
        <v>0</v>
      </c>
      <c r="O356" s="45" t="str">
        <f t="shared" si="48"/>
        <v/>
      </c>
      <c r="S356" s="29" t="str">
        <f t="shared" si="51"/>
        <v/>
      </c>
      <c r="T356" s="69"/>
      <c r="U356" s="70"/>
      <c r="V356" s="70"/>
      <c r="W356" s="70"/>
    </row>
    <row r="357" spans="4:23">
      <c r="D357" s="46"/>
      <c r="E357" s="42"/>
      <c r="F357" s="42" t="str">
        <f t="shared" si="42"/>
        <v/>
      </c>
      <c r="G357" s="37"/>
      <c r="H357" s="12" t="str">
        <f t="shared" si="43"/>
        <v/>
      </c>
      <c r="I357" s="12"/>
      <c r="J357" s="37">
        <f>SUMIF(VENTAS!$K$3:$K$1048576,INVENTARIO!G357,VENTAS!$L$3:$L$1048576)</f>
        <v>0</v>
      </c>
      <c r="K357" s="43">
        <f t="shared" si="46"/>
        <v>0</v>
      </c>
      <c r="L357" s="39">
        <f>SUMIF(VENTAS!$K$3:$K$1048576,INVENTARIO!G357,VENTAS!$H$3:$H$1048576)</f>
        <v>0</v>
      </c>
      <c r="M357" s="44">
        <f t="shared" si="45"/>
        <v>0</v>
      </c>
      <c r="N357" s="43">
        <f t="shared" si="47"/>
        <v>0</v>
      </c>
      <c r="O357" s="45" t="str">
        <f t="shared" si="48"/>
        <v/>
      </c>
      <c r="S357" s="29" t="str">
        <f t="shared" si="51"/>
        <v/>
      </c>
      <c r="T357" s="69"/>
      <c r="U357" s="70"/>
      <c r="V357" s="70"/>
      <c r="W357" s="70"/>
    </row>
    <row r="358" spans="4:23">
      <c r="D358" s="46"/>
      <c r="E358" s="42"/>
      <c r="F358" s="42" t="str">
        <f t="shared" si="42"/>
        <v/>
      </c>
      <c r="G358" s="37"/>
      <c r="H358" s="12" t="str">
        <f t="shared" si="43"/>
        <v/>
      </c>
      <c r="I358" s="12"/>
      <c r="J358" s="37">
        <f>SUMIF(VENTAS!$K$3:$K$1048576,INVENTARIO!G358,VENTAS!$L$3:$L$1048576)</f>
        <v>0</v>
      </c>
      <c r="K358" s="43">
        <f t="shared" si="46"/>
        <v>0</v>
      </c>
      <c r="L358" s="39">
        <f>SUMIF(VENTAS!$K$3:$K$1048576,INVENTARIO!G358,VENTAS!$H$3:$H$1048576)</f>
        <v>0</v>
      </c>
      <c r="M358" s="44">
        <f t="shared" si="45"/>
        <v>0</v>
      </c>
      <c r="N358" s="43">
        <f t="shared" si="47"/>
        <v>0</v>
      </c>
      <c r="O358" s="45" t="str">
        <f t="shared" si="48"/>
        <v/>
      </c>
      <c r="S358" s="29" t="str">
        <f t="shared" si="51"/>
        <v/>
      </c>
      <c r="T358" s="69"/>
      <c r="U358" s="70"/>
      <c r="V358" s="70"/>
      <c r="W358" s="70"/>
    </row>
    <row r="359" spans="4:23">
      <c r="D359" s="46"/>
      <c r="E359" s="42"/>
      <c r="F359" s="42" t="str">
        <f t="shared" si="42"/>
        <v/>
      </c>
      <c r="G359" s="37"/>
      <c r="H359" s="12" t="str">
        <f t="shared" si="43"/>
        <v/>
      </c>
      <c r="I359" s="12"/>
      <c r="J359" s="37">
        <f>SUMIF(VENTAS!$K$3:$K$1048576,INVENTARIO!G359,VENTAS!$L$3:$L$1048576)</f>
        <v>0</v>
      </c>
      <c r="K359" s="43">
        <f t="shared" si="46"/>
        <v>0</v>
      </c>
      <c r="L359" s="39">
        <f>SUMIF(VENTAS!$K$3:$K$1048576,INVENTARIO!G359,VENTAS!$H$3:$H$1048576)</f>
        <v>0</v>
      </c>
      <c r="M359" s="44">
        <f t="shared" si="45"/>
        <v>0</v>
      </c>
      <c r="N359" s="43">
        <f t="shared" si="47"/>
        <v>0</v>
      </c>
      <c r="O359" s="45" t="str">
        <f t="shared" si="48"/>
        <v/>
      </c>
      <c r="S359" s="29" t="str">
        <f t="shared" si="51"/>
        <v/>
      </c>
      <c r="T359" s="69"/>
      <c r="U359" s="70"/>
      <c r="V359" s="70"/>
      <c r="W359" s="70"/>
    </row>
    <row r="360" spans="4:23">
      <c r="D360" s="46"/>
      <c r="E360" s="42"/>
      <c r="F360" s="42" t="str">
        <f t="shared" si="42"/>
        <v/>
      </c>
      <c r="G360" s="37"/>
      <c r="H360" s="12" t="str">
        <f t="shared" si="43"/>
        <v/>
      </c>
      <c r="I360" s="12"/>
      <c r="J360" s="37">
        <f>SUMIF(VENTAS!$K$3:$K$1048576,INVENTARIO!G360,VENTAS!$L$3:$L$1048576)</f>
        <v>0</v>
      </c>
      <c r="K360" s="43">
        <f t="shared" si="46"/>
        <v>0</v>
      </c>
      <c r="L360" s="39">
        <f>SUMIF(VENTAS!$K$3:$K$1048576,INVENTARIO!G360,VENTAS!$H$3:$H$1048576)</f>
        <v>0</v>
      </c>
      <c r="M360" s="44">
        <f t="shared" si="45"/>
        <v>0</v>
      </c>
      <c r="N360" s="43">
        <f t="shared" si="47"/>
        <v>0</v>
      </c>
      <c r="O360" s="45" t="str">
        <f t="shared" si="48"/>
        <v/>
      </c>
      <c r="S360" s="29" t="str">
        <f t="shared" si="51"/>
        <v/>
      </c>
      <c r="T360" s="69"/>
      <c r="U360" s="70"/>
      <c r="V360" s="70"/>
      <c r="W360" s="70"/>
    </row>
    <row r="361" spans="4:23">
      <c r="D361" s="46"/>
      <c r="E361" s="42"/>
      <c r="F361" s="42" t="str">
        <f t="shared" si="42"/>
        <v/>
      </c>
      <c r="G361" s="37"/>
      <c r="H361" s="12" t="str">
        <f t="shared" si="43"/>
        <v/>
      </c>
      <c r="I361" s="12"/>
      <c r="J361" s="37">
        <f>SUMIF(VENTAS!$K$3:$K$1048576,INVENTARIO!G361,VENTAS!$L$3:$L$1048576)</f>
        <v>0</v>
      </c>
      <c r="K361" s="43">
        <f t="shared" si="46"/>
        <v>0</v>
      </c>
      <c r="L361" s="39">
        <f>SUMIF(VENTAS!$K$3:$K$1048576,INVENTARIO!G361,VENTAS!$H$3:$H$1048576)</f>
        <v>0</v>
      </c>
      <c r="M361" s="44">
        <f t="shared" si="45"/>
        <v>0</v>
      </c>
      <c r="N361" s="43">
        <f t="shared" si="47"/>
        <v>0</v>
      </c>
      <c r="O361" s="45" t="str">
        <f t="shared" si="48"/>
        <v/>
      </c>
      <c r="S361" s="29" t="str">
        <f t="shared" si="51"/>
        <v/>
      </c>
      <c r="T361" s="69"/>
      <c r="U361" s="70"/>
      <c r="V361" s="70"/>
      <c r="W361" s="70"/>
    </row>
    <row r="362" spans="4:23">
      <c r="D362" s="46"/>
      <c r="E362" s="42"/>
      <c r="F362" s="42" t="str">
        <f t="shared" si="42"/>
        <v/>
      </c>
      <c r="G362" s="37"/>
      <c r="H362" s="12" t="str">
        <f t="shared" si="43"/>
        <v/>
      </c>
      <c r="I362" s="12"/>
      <c r="J362" s="37">
        <f>SUMIF(VENTAS!$K$3:$K$1048576,INVENTARIO!G362,VENTAS!$L$3:$L$1048576)</f>
        <v>0</v>
      </c>
      <c r="K362" s="43">
        <f t="shared" si="46"/>
        <v>0</v>
      </c>
      <c r="L362" s="39">
        <f>SUMIF(VENTAS!$K$3:$K$1048576,INVENTARIO!G362,VENTAS!$H$3:$H$1048576)</f>
        <v>0</v>
      </c>
      <c r="M362" s="44">
        <f t="shared" si="45"/>
        <v>0</v>
      </c>
      <c r="N362" s="43">
        <f t="shared" si="47"/>
        <v>0</v>
      </c>
      <c r="O362" s="45" t="str">
        <f t="shared" si="48"/>
        <v/>
      </c>
      <c r="S362" s="29" t="str">
        <f t="shared" si="51"/>
        <v/>
      </c>
      <c r="T362" s="69"/>
      <c r="U362" s="70"/>
      <c r="V362" s="70"/>
      <c r="W362" s="70"/>
    </row>
    <row r="363" spans="4:23">
      <c r="D363" s="46"/>
      <c r="E363" s="42"/>
      <c r="F363" s="42" t="str">
        <f t="shared" si="42"/>
        <v/>
      </c>
      <c r="G363" s="37"/>
      <c r="H363" s="12" t="str">
        <f t="shared" si="43"/>
        <v/>
      </c>
      <c r="I363" s="12"/>
      <c r="J363" s="37">
        <f>SUMIF(VENTAS!$K$3:$K$1048576,INVENTARIO!G363,VENTAS!$L$3:$L$1048576)</f>
        <v>0</v>
      </c>
      <c r="K363" s="43">
        <f t="shared" si="46"/>
        <v>0</v>
      </c>
      <c r="L363" s="39">
        <f>SUMIF(VENTAS!$K$3:$K$1048576,INVENTARIO!G363,VENTAS!$H$3:$H$1048576)</f>
        <v>0</v>
      </c>
      <c r="M363" s="44">
        <f t="shared" si="45"/>
        <v>0</v>
      </c>
      <c r="N363" s="43">
        <f t="shared" si="47"/>
        <v>0</v>
      </c>
      <c r="O363" s="45" t="str">
        <f t="shared" si="48"/>
        <v/>
      </c>
      <c r="S363" s="29" t="str">
        <f t="shared" si="51"/>
        <v/>
      </c>
      <c r="T363" s="69"/>
      <c r="U363" s="70"/>
      <c r="V363" s="70"/>
      <c r="W363" s="70"/>
    </row>
    <row r="364" spans="4:23">
      <c r="D364" s="46"/>
      <c r="E364" s="42"/>
      <c r="F364" s="42" t="str">
        <f t="shared" si="42"/>
        <v/>
      </c>
      <c r="G364" s="37"/>
      <c r="H364" s="12" t="str">
        <f t="shared" si="43"/>
        <v/>
      </c>
      <c r="I364" s="12"/>
      <c r="J364" s="37">
        <f>SUMIF(VENTAS!$K$3:$K$1048576,INVENTARIO!G364,VENTAS!$L$3:$L$1048576)</f>
        <v>0</v>
      </c>
      <c r="K364" s="43">
        <f t="shared" si="46"/>
        <v>0</v>
      </c>
      <c r="L364" s="39">
        <f>SUMIF(VENTAS!$K$3:$K$1048576,INVENTARIO!G364,VENTAS!$H$3:$H$1048576)</f>
        <v>0</v>
      </c>
      <c r="M364" s="44">
        <f t="shared" si="45"/>
        <v>0</v>
      </c>
      <c r="N364" s="43">
        <f t="shared" si="47"/>
        <v>0</v>
      </c>
      <c r="O364" s="45" t="str">
        <f t="shared" si="48"/>
        <v/>
      </c>
      <c r="S364" s="29" t="str">
        <f t="shared" si="51"/>
        <v/>
      </c>
      <c r="T364" s="69"/>
      <c r="U364" s="70"/>
      <c r="V364" s="70"/>
      <c r="W364" s="70"/>
    </row>
    <row r="365" spans="4:23">
      <c r="D365" s="46"/>
      <c r="E365" s="42"/>
      <c r="F365" s="42" t="str">
        <f t="shared" si="42"/>
        <v/>
      </c>
      <c r="G365" s="37"/>
      <c r="H365" s="12" t="str">
        <f t="shared" si="43"/>
        <v/>
      </c>
      <c r="I365" s="12"/>
      <c r="J365" s="37">
        <f>SUMIF(VENTAS!$K$3:$K$1048576,INVENTARIO!G365,VENTAS!$L$3:$L$1048576)</f>
        <v>0</v>
      </c>
      <c r="K365" s="43">
        <f t="shared" si="46"/>
        <v>0</v>
      </c>
      <c r="L365" s="39">
        <f>SUMIF(VENTAS!$K$3:$K$1048576,INVENTARIO!G365,VENTAS!$H$3:$H$1048576)</f>
        <v>0</v>
      </c>
      <c r="M365" s="44">
        <f t="shared" si="45"/>
        <v>0</v>
      </c>
      <c r="N365" s="43">
        <f t="shared" si="47"/>
        <v>0</v>
      </c>
      <c r="O365" s="45" t="str">
        <f t="shared" si="48"/>
        <v/>
      </c>
      <c r="S365" s="29" t="str">
        <f t="shared" si="51"/>
        <v/>
      </c>
      <c r="T365" s="69"/>
      <c r="U365" s="70"/>
      <c r="V365" s="70"/>
      <c r="W365" s="70"/>
    </row>
    <row r="366" spans="4:23">
      <c r="D366" s="46"/>
      <c r="E366" s="42"/>
      <c r="F366" s="42" t="str">
        <f t="shared" si="42"/>
        <v/>
      </c>
      <c r="G366" s="37"/>
      <c r="H366" s="12" t="str">
        <f t="shared" si="43"/>
        <v/>
      </c>
      <c r="I366" s="12"/>
      <c r="J366" s="37">
        <f>SUMIF(VENTAS!$K$3:$K$1048576,INVENTARIO!G366,VENTAS!$L$3:$L$1048576)</f>
        <v>0</v>
      </c>
      <c r="K366" s="43">
        <f t="shared" si="46"/>
        <v>0</v>
      </c>
      <c r="L366" s="39">
        <f>SUMIF(VENTAS!$K$3:$K$1048576,INVENTARIO!G366,VENTAS!$H$3:$H$1048576)</f>
        <v>0</v>
      </c>
      <c r="M366" s="44">
        <f t="shared" si="45"/>
        <v>0</v>
      </c>
      <c r="N366" s="43">
        <f t="shared" si="47"/>
        <v>0</v>
      </c>
      <c r="O366" s="45" t="str">
        <f t="shared" si="48"/>
        <v/>
      </c>
      <c r="S366" s="29" t="str">
        <f t="shared" si="51"/>
        <v/>
      </c>
      <c r="T366" s="69"/>
      <c r="U366" s="70"/>
      <c r="V366" s="70"/>
      <c r="W366" s="70"/>
    </row>
    <row r="367" spans="4:23">
      <c r="D367" s="46"/>
      <c r="E367" s="42"/>
      <c r="F367" s="42" t="str">
        <f t="shared" si="42"/>
        <v/>
      </c>
      <c r="G367" s="37"/>
      <c r="H367" s="12" t="str">
        <f t="shared" si="43"/>
        <v/>
      </c>
      <c r="I367" s="12"/>
      <c r="J367" s="37">
        <f>SUMIF(VENTAS!$K$3:$K$1048576,INVENTARIO!G367,VENTAS!$L$3:$L$1048576)</f>
        <v>0</v>
      </c>
      <c r="K367" s="43">
        <f t="shared" si="46"/>
        <v>0</v>
      </c>
      <c r="L367" s="39">
        <f>SUMIF(VENTAS!$K$3:$K$1048576,INVENTARIO!G367,VENTAS!$H$3:$H$1048576)</f>
        <v>0</v>
      </c>
      <c r="M367" s="44">
        <f t="shared" si="45"/>
        <v>0</v>
      </c>
      <c r="N367" s="43">
        <f t="shared" si="47"/>
        <v>0</v>
      </c>
      <c r="O367" s="45" t="str">
        <f t="shared" si="48"/>
        <v/>
      </c>
      <c r="S367" s="29" t="str">
        <f t="shared" si="51"/>
        <v/>
      </c>
      <c r="T367" s="69"/>
      <c r="U367" s="70"/>
      <c r="V367" s="70"/>
      <c r="W367" s="70"/>
    </row>
    <row r="368" spans="4:23">
      <c r="D368" s="46"/>
      <c r="E368" s="42"/>
      <c r="F368" s="42" t="str">
        <f t="shared" si="42"/>
        <v/>
      </c>
      <c r="G368" s="37"/>
      <c r="H368" s="12" t="str">
        <f t="shared" si="43"/>
        <v/>
      </c>
      <c r="I368" s="12"/>
      <c r="J368" s="37">
        <f>SUMIF(VENTAS!$K$3:$K$1048576,INVENTARIO!G368,VENTAS!$L$3:$L$1048576)</f>
        <v>0</v>
      </c>
      <c r="K368" s="43">
        <f t="shared" si="46"/>
        <v>0</v>
      </c>
      <c r="L368" s="39">
        <f>SUMIF(VENTAS!$K$3:$K$1048576,INVENTARIO!G368,VENTAS!$H$3:$H$1048576)</f>
        <v>0</v>
      </c>
      <c r="M368" s="44">
        <f t="shared" si="45"/>
        <v>0</v>
      </c>
      <c r="N368" s="43">
        <f t="shared" si="47"/>
        <v>0</v>
      </c>
      <c r="O368" s="45" t="str">
        <f t="shared" si="48"/>
        <v/>
      </c>
      <c r="S368" s="29" t="str">
        <f t="shared" si="51"/>
        <v/>
      </c>
      <c r="T368" s="69"/>
      <c r="U368" s="70"/>
      <c r="V368" s="70"/>
      <c r="W368" s="70"/>
    </row>
    <row r="369" spans="4:23">
      <c r="D369" s="46"/>
      <c r="E369" s="42"/>
      <c r="F369" s="42" t="str">
        <f t="shared" si="42"/>
        <v/>
      </c>
      <c r="G369" s="37"/>
      <c r="H369" s="12" t="str">
        <f t="shared" si="43"/>
        <v/>
      </c>
      <c r="I369" s="12"/>
      <c r="J369" s="37">
        <f>SUMIF(VENTAS!$K$3:$K$1048576,INVENTARIO!G369,VENTAS!$L$3:$L$1048576)</f>
        <v>0</v>
      </c>
      <c r="K369" s="43">
        <f t="shared" si="46"/>
        <v>0</v>
      </c>
      <c r="L369" s="39">
        <f>SUMIF(VENTAS!$K$3:$K$1048576,INVENTARIO!G369,VENTAS!$H$3:$H$1048576)</f>
        <v>0</v>
      </c>
      <c r="M369" s="44">
        <f t="shared" si="45"/>
        <v>0</v>
      </c>
      <c r="N369" s="43">
        <f t="shared" si="47"/>
        <v>0</v>
      </c>
      <c r="O369" s="45" t="str">
        <f t="shared" si="48"/>
        <v/>
      </c>
      <c r="S369" s="29" t="str">
        <f t="shared" si="51"/>
        <v/>
      </c>
      <c r="T369" s="69"/>
      <c r="U369" s="70"/>
      <c r="V369" s="70"/>
      <c r="W369" s="70"/>
    </row>
    <row r="370" spans="4:23">
      <c r="D370" s="46"/>
      <c r="E370" s="42"/>
      <c r="F370" s="42" t="str">
        <f t="shared" si="42"/>
        <v/>
      </c>
      <c r="G370" s="37"/>
      <c r="H370" s="12" t="str">
        <f t="shared" si="43"/>
        <v/>
      </c>
      <c r="I370" s="12"/>
      <c r="J370" s="37">
        <f>SUMIF(VENTAS!$K$3:$K$1048576,INVENTARIO!G370,VENTAS!$L$3:$L$1048576)</f>
        <v>0</v>
      </c>
      <c r="K370" s="43">
        <f t="shared" si="46"/>
        <v>0</v>
      </c>
      <c r="L370" s="39">
        <f>SUMIF(VENTAS!$K$3:$K$1048576,INVENTARIO!G370,VENTAS!$H$3:$H$1048576)</f>
        <v>0</v>
      </c>
      <c r="M370" s="44">
        <f t="shared" si="45"/>
        <v>0</v>
      </c>
      <c r="N370" s="43">
        <f t="shared" si="47"/>
        <v>0</v>
      </c>
      <c r="O370" s="45" t="str">
        <f t="shared" si="48"/>
        <v/>
      </c>
      <c r="S370" s="29" t="str">
        <f t="shared" si="51"/>
        <v/>
      </c>
      <c r="T370" s="69"/>
      <c r="U370" s="70"/>
      <c r="V370" s="70"/>
      <c r="W370" s="70"/>
    </row>
    <row r="371" spans="4:23">
      <c r="D371" s="46"/>
      <c r="E371" s="42"/>
      <c r="F371" s="42" t="str">
        <f t="shared" si="42"/>
        <v/>
      </c>
      <c r="G371" s="37"/>
      <c r="H371" s="12" t="str">
        <f t="shared" si="43"/>
        <v/>
      </c>
      <c r="I371" s="12"/>
      <c r="J371" s="37">
        <f>SUMIF(VENTAS!$K$3:$K$1048576,INVENTARIO!G371,VENTAS!$L$3:$L$1048576)</f>
        <v>0</v>
      </c>
      <c r="K371" s="43">
        <f t="shared" si="46"/>
        <v>0</v>
      </c>
      <c r="L371" s="39">
        <f>SUMIF(VENTAS!$K$3:$K$1048576,INVENTARIO!G371,VENTAS!$H$3:$H$1048576)</f>
        <v>0</v>
      </c>
      <c r="M371" s="44">
        <f t="shared" si="45"/>
        <v>0</v>
      </c>
      <c r="N371" s="43">
        <f t="shared" si="47"/>
        <v>0</v>
      </c>
      <c r="O371" s="45" t="str">
        <f t="shared" si="48"/>
        <v/>
      </c>
      <c r="S371" s="29" t="str">
        <f t="shared" si="51"/>
        <v/>
      </c>
      <c r="T371" s="69"/>
      <c r="U371" s="70"/>
      <c r="V371" s="70"/>
      <c r="W371" s="70"/>
    </row>
    <row r="372" spans="4:23">
      <c r="D372" s="46"/>
      <c r="E372" s="42"/>
      <c r="F372" s="42" t="str">
        <f t="shared" si="42"/>
        <v/>
      </c>
      <c r="G372" s="37"/>
      <c r="H372" s="12" t="str">
        <f t="shared" si="43"/>
        <v/>
      </c>
      <c r="I372" s="12"/>
      <c r="J372" s="37">
        <f>SUMIF(VENTAS!$K$3:$K$1048576,INVENTARIO!G372,VENTAS!$L$3:$L$1048576)</f>
        <v>0</v>
      </c>
      <c r="K372" s="43">
        <f t="shared" si="46"/>
        <v>0</v>
      </c>
      <c r="L372" s="39">
        <f>SUMIF(VENTAS!$K$3:$K$1048576,INVENTARIO!G372,VENTAS!$H$3:$H$1048576)</f>
        <v>0</v>
      </c>
      <c r="M372" s="44">
        <f t="shared" si="45"/>
        <v>0</v>
      </c>
      <c r="N372" s="43">
        <f t="shared" si="47"/>
        <v>0</v>
      </c>
      <c r="O372" s="45" t="str">
        <f t="shared" si="48"/>
        <v/>
      </c>
      <c r="S372" s="29" t="str">
        <f t="shared" si="51"/>
        <v/>
      </c>
      <c r="T372" s="69"/>
      <c r="U372" s="70"/>
      <c r="V372" s="70"/>
      <c r="W372" s="70"/>
    </row>
    <row r="373" spans="4:23">
      <c r="D373" s="46"/>
      <c r="E373" s="42"/>
      <c r="F373" s="42" t="str">
        <f t="shared" si="42"/>
        <v/>
      </c>
      <c r="G373" s="37"/>
      <c r="H373" s="12" t="str">
        <f t="shared" si="43"/>
        <v/>
      </c>
      <c r="I373" s="12"/>
      <c r="J373" s="37">
        <f>SUMIF(VENTAS!$K$3:$K$1048576,INVENTARIO!G373,VENTAS!$L$3:$L$1048576)</f>
        <v>0</v>
      </c>
      <c r="K373" s="43">
        <f t="shared" si="46"/>
        <v>0</v>
      </c>
      <c r="L373" s="39">
        <f>SUMIF(VENTAS!$K$3:$K$1048576,INVENTARIO!G373,VENTAS!$H$3:$H$1048576)</f>
        <v>0</v>
      </c>
      <c r="M373" s="44">
        <f t="shared" si="45"/>
        <v>0</v>
      </c>
      <c r="N373" s="43">
        <f t="shared" si="47"/>
        <v>0</v>
      </c>
      <c r="O373" s="45" t="str">
        <f t="shared" si="48"/>
        <v/>
      </c>
      <c r="S373" s="29" t="str">
        <f t="shared" si="51"/>
        <v/>
      </c>
      <c r="T373" s="69"/>
      <c r="U373" s="70"/>
      <c r="V373" s="70"/>
      <c r="W373" s="70"/>
    </row>
    <row r="374" spans="4:23">
      <c r="D374" s="46"/>
      <c r="E374" s="42"/>
      <c r="F374" s="42" t="str">
        <f t="shared" si="42"/>
        <v/>
      </c>
      <c r="G374" s="37"/>
      <c r="H374" s="12" t="str">
        <f t="shared" si="43"/>
        <v/>
      </c>
      <c r="I374" s="12"/>
      <c r="J374" s="37">
        <f>SUMIF(VENTAS!$K$3:$K$1048576,INVENTARIO!G374,VENTAS!$L$3:$L$1048576)</f>
        <v>0</v>
      </c>
      <c r="K374" s="43">
        <f t="shared" si="46"/>
        <v>0</v>
      </c>
      <c r="L374" s="39">
        <f>SUMIF(VENTAS!$K$3:$K$1048576,INVENTARIO!G374,VENTAS!$H$3:$H$1048576)</f>
        <v>0</v>
      </c>
      <c r="M374" s="44">
        <f t="shared" si="45"/>
        <v>0</v>
      </c>
      <c r="N374" s="43">
        <f t="shared" si="47"/>
        <v>0</v>
      </c>
      <c r="O374" s="45" t="str">
        <f t="shared" si="48"/>
        <v/>
      </c>
      <c r="S374" s="29" t="str">
        <f t="shared" si="51"/>
        <v/>
      </c>
      <c r="T374" s="69"/>
      <c r="U374" s="70"/>
      <c r="V374" s="70"/>
      <c r="W374" s="70"/>
    </row>
    <row r="375" spans="4:23">
      <c r="D375" s="46"/>
      <c r="E375" s="42"/>
      <c r="F375" s="42" t="str">
        <f t="shared" si="42"/>
        <v/>
      </c>
      <c r="G375" s="37"/>
      <c r="H375" s="12" t="str">
        <f t="shared" si="43"/>
        <v/>
      </c>
      <c r="I375" s="12"/>
      <c r="J375" s="37">
        <f>SUMIF(VENTAS!$K$3:$K$1048576,INVENTARIO!G375,VENTAS!$L$3:$L$1048576)</f>
        <v>0</v>
      </c>
      <c r="K375" s="43">
        <f t="shared" si="46"/>
        <v>0</v>
      </c>
      <c r="L375" s="39">
        <f>SUMIF(VENTAS!$K$3:$K$1048576,INVENTARIO!G375,VENTAS!$H$3:$H$1048576)</f>
        <v>0</v>
      </c>
      <c r="M375" s="44">
        <f t="shared" si="45"/>
        <v>0</v>
      </c>
      <c r="N375" s="43">
        <f t="shared" si="47"/>
        <v>0</v>
      </c>
      <c r="O375" s="45" t="str">
        <f t="shared" si="48"/>
        <v/>
      </c>
      <c r="S375" s="29" t="str">
        <f t="shared" si="51"/>
        <v/>
      </c>
      <c r="T375" s="69"/>
      <c r="U375" s="70"/>
      <c r="V375" s="70"/>
      <c r="W375" s="70"/>
    </row>
    <row r="376" spans="4:23">
      <c r="D376" s="46"/>
      <c r="E376" s="42"/>
      <c r="F376" s="42" t="str">
        <f t="shared" si="42"/>
        <v/>
      </c>
      <c r="G376" s="37"/>
      <c r="H376" s="12" t="str">
        <f t="shared" si="43"/>
        <v/>
      </c>
      <c r="I376" s="12"/>
      <c r="J376" s="37">
        <f>SUMIF(VENTAS!$K$3:$K$1048576,INVENTARIO!G376,VENTAS!$L$3:$L$1048576)</f>
        <v>0</v>
      </c>
      <c r="K376" s="43">
        <f t="shared" si="46"/>
        <v>0</v>
      </c>
      <c r="L376" s="39">
        <f>SUMIF(VENTAS!$K$3:$K$1048576,INVENTARIO!G376,VENTAS!$H$3:$H$1048576)</f>
        <v>0</v>
      </c>
      <c r="M376" s="44">
        <f t="shared" si="45"/>
        <v>0</v>
      </c>
      <c r="N376" s="43">
        <f t="shared" si="47"/>
        <v>0</v>
      </c>
      <c r="O376" s="45" t="str">
        <f t="shared" si="48"/>
        <v/>
      </c>
      <c r="S376" s="29" t="str">
        <f t="shared" si="51"/>
        <v/>
      </c>
      <c r="T376" s="69"/>
      <c r="U376" s="70"/>
      <c r="V376" s="70"/>
      <c r="W376" s="70"/>
    </row>
    <row r="377" spans="4:23">
      <c r="D377" s="46"/>
      <c r="E377" s="42"/>
      <c r="F377" s="42" t="str">
        <f t="shared" si="42"/>
        <v/>
      </c>
      <c r="G377" s="37"/>
      <c r="H377" s="12" t="str">
        <f t="shared" si="43"/>
        <v/>
      </c>
      <c r="I377" s="12"/>
      <c r="J377" s="37">
        <f>SUMIF(VENTAS!$K$3:$K$1048576,INVENTARIO!G377,VENTAS!$L$3:$L$1048576)</f>
        <v>0</v>
      </c>
      <c r="K377" s="43">
        <f t="shared" si="46"/>
        <v>0</v>
      </c>
      <c r="L377" s="39">
        <f>SUMIF(VENTAS!$K$3:$K$1048576,INVENTARIO!G377,VENTAS!$H$3:$H$1048576)</f>
        <v>0</v>
      </c>
      <c r="M377" s="44">
        <f t="shared" si="45"/>
        <v>0</v>
      </c>
      <c r="N377" s="43">
        <f t="shared" si="47"/>
        <v>0</v>
      </c>
      <c r="O377" s="45" t="str">
        <f t="shared" si="48"/>
        <v/>
      </c>
      <c r="S377" s="29" t="str">
        <f t="shared" si="51"/>
        <v/>
      </c>
      <c r="T377" s="69"/>
      <c r="U377" s="70"/>
      <c r="V377" s="70"/>
      <c r="W377" s="70"/>
    </row>
    <row r="378" spans="4:23">
      <c r="D378" s="46"/>
      <c r="E378" s="42"/>
      <c r="F378" s="42" t="str">
        <f t="shared" si="42"/>
        <v/>
      </c>
      <c r="G378" s="37"/>
      <c r="H378" s="12" t="str">
        <f t="shared" si="43"/>
        <v/>
      </c>
      <c r="I378" s="12"/>
      <c r="J378" s="37">
        <f>SUMIF(VENTAS!$K$3:$K$1048576,INVENTARIO!G378,VENTAS!$L$3:$L$1048576)</f>
        <v>0</v>
      </c>
      <c r="K378" s="43">
        <f t="shared" si="46"/>
        <v>0</v>
      </c>
      <c r="L378" s="39">
        <f>SUMIF(VENTAS!$K$3:$K$1048576,INVENTARIO!G378,VENTAS!$H$3:$H$1048576)</f>
        <v>0</v>
      </c>
      <c r="M378" s="44">
        <f t="shared" si="45"/>
        <v>0</v>
      </c>
      <c r="N378" s="43">
        <f t="shared" si="47"/>
        <v>0</v>
      </c>
      <c r="O378" s="45" t="str">
        <f t="shared" si="48"/>
        <v/>
      </c>
      <c r="S378" s="29" t="str">
        <f t="shared" si="51"/>
        <v/>
      </c>
      <c r="T378" s="69"/>
      <c r="U378" s="70"/>
      <c r="V378" s="70"/>
      <c r="W378" s="70"/>
    </row>
    <row r="379" spans="4:23">
      <c r="D379" s="46"/>
      <c r="E379" s="42"/>
      <c r="F379" s="42" t="str">
        <f t="shared" si="42"/>
        <v/>
      </c>
      <c r="G379" s="37"/>
      <c r="H379" s="12" t="str">
        <f t="shared" si="43"/>
        <v/>
      </c>
      <c r="I379" s="12"/>
      <c r="J379" s="37">
        <f>SUMIF(VENTAS!$K$3:$K$1048576,INVENTARIO!G379,VENTAS!$L$3:$L$1048576)</f>
        <v>0</v>
      </c>
      <c r="K379" s="43">
        <f t="shared" si="46"/>
        <v>0</v>
      </c>
      <c r="L379" s="39">
        <f>SUMIF(VENTAS!$K$3:$K$1048576,INVENTARIO!G379,VENTAS!$H$3:$H$1048576)</f>
        <v>0</v>
      </c>
      <c r="M379" s="44">
        <f t="shared" si="45"/>
        <v>0</v>
      </c>
      <c r="N379" s="43">
        <f t="shared" si="47"/>
        <v>0</v>
      </c>
      <c r="O379" s="45" t="str">
        <f t="shared" si="48"/>
        <v/>
      </c>
      <c r="S379" s="29" t="str">
        <f t="shared" si="51"/>
        <v/>
      </c>
      <c r="T379" s="69"/>
      <c r="U379" s="70"/>
      <c r="V379" s="70"/>
      <c r="W379" s="70"/>
    </row>
    <row r="380" spans="4:23">
      <c r="D380" s="46"/>
      <c r="E380" s="42"/>
      <c r="F380" s="42" t="str">
        <f t="shared" si="42"/>
        <v/>
      </c>
      <c r="G380" s="37"/>
      <c r="H380" s="12" t="str">
        <f t="shared" si="43"/>
        <v/>
      </c>
      <c r="I380" s="12"/>
      <c r="J380" s="37">
        <f>SUMIF(VENTAS!$K$3:$K$1048576,INVENTARIO!G380,VENTAS!$L$3:$L$1048576)</f>
        <v>0</v>
      </c>
      <c r="K380" s="43">
        <f t="shared" si="46"/>
        <v>0</v>
      </c>
      <c r="L380" s="39">
        <f>SUMIF(VENTAS!$K$3:$K$1048576,INVENTARIO!G380,VENTAS!$H$3:$H$1048576)</f>
        <v>0</v>
      </c>
      <c r="M380" s="44">
        <f t="shared" si="45"/>
        <v>0</v>
      </c>
      <c r="N380" s="43">
        <f t="shared" si="47"/>
        <v>0</v>
      </c>
      <c r="O380" s="45" t="str">
        <f t="shared" si="48"/>
        <v/>
      </c>
      <c r="S380" s="29" t="str">
        <f t="shared" si="51"/>
        <v/>
      </c>
      <c r="T380" s="69"/>
      <c r="U380" s="70"/>
      <c r="V380" s="70"/>
      <c r="W380" s="70"/>
    </row>
    <row r="381" spans="4:23">
      <c r="D381" s="46"/>
      <c r="E381" s="42"/>
      <c r="F381" s="42" t="str">
        <f t="shared" si="42"/>
        <v/>
      </c>
      <c r="G381" s="37"/>
      <c r="H381" s="12" t="str">
        <f t="shared" si="43"/>
        <v/>
      </c>
      <c r="I381" s="12"/>
      <c r="J381" s="37">
        <f>SUMIF(VENTAS!$K$3:$K$1048576,INVENTARIO!G381,VENTAS!$L$3:$L$1048576)</f>
        <v>0</v>
      </c>
      <c r="K381" s="43">
        <f t="shared" si="46"/>
        <v>0</v>
      </c>
      <c r="L381" s="39">
        <f>SUMIF(VENTAS!$K$3:$K$1048576,INVENTARIO!G381,VENTAS!$H$3:$H$1048576)</f>
        <v>0</v>
      </c>
      <c r="M381" s="44">
        <f t="shared" si="45"/>
        <v>0</v>
      </c>
      <c r="N381" s="43">
        <f t="shared" si="47"/>
        <v>0</v>
      </c>
      <c r="O381" s="45" t="str">
        <f t="shared" si="48"/>
        <v/>
      </c>
      <c r="S381" s="29" t="str">
        <f t="shared" si="51"/>
        <v/>
      </c>
      <c r="T381" s="69"/>
      <c r="U381" s="70"/>
      <c r="V381" s="70"/>
      <c r="W381" s="70"/>
    </row>
    <row r="382" spans="4:23">
      <c r="D382" s="46"/>
      <c r="E382" s="42"/>
      <c r="F382" s="42" t="str">
        <f t="shared" si="42"/>
        <v/>
      </c>
      <c r="G382" s="37"/>
      <c r="H382" s="12" t="str">
        <f t="shared" si="43"/>
        <v/>
      </c>
      <c r="I382" s="12"/>
      <c r="J382" s="37">
        <f>SUMIF(VENTAS!$K$3:$K$1048576,INVENTARIO!G382,VENTAS!$L$3:$L$1048576)</f>
        <v>0</v>
      </c>
      <c r="K382" s="43">
        <f t="shared" si="46"/>
        <v>0</v>
      </c>
      <c r="L382" s="39">
        <f>SUMIF(VENTAS!$K$3:$K$1048576,INVENTARIO!G382,VENTAS!$H$3:$H$1048576)</f>
        <v>0</v>
      </c>
      <c r="M382" s="44">
        <f t="shared" si="45"/>
        <v>0</v>
      </c>
      <c r="N382" s="43">
        <f t="shared" si="47"/>
        <v>0</v>
      </c>
      <c r="O382" s="45" t="str">
        <f t="shared" si="48"/>
        <v/>
      </c>
      <c r="S382" s="29" t="str">
        <f t="shared" si="51"/>
        <v/>
      </c>
      <c r="T382" s="69"/>
      <c r="U382" s="70"/>
      <c r="V382" s="70"/>
      <c r="W382" s="70"/>
    </row>
    <row r="383" spans="4:23">
      <c r="D383" s="46"/>
      <c r="E383" s="42"/>
      <c r="F383" s="42" t="str">
        <f t="shared" si="42"/>
        <v/>
      </c>
      <c r="G383" s="37"/>
      <c r="H383" s="12" t="str">
        <f t="shared" si="43"/>
        <v/>
      </c>
      <c r="I383" s="12"/>
      <c r="J383" s="37">
        <f>SUMIF(VENTAS!$K$3:$K$1048576,INVENTARIO!G383,VENTAS!$L$3:$L$1048576)</f>
        <v>0</v>
      </c>
      <c r="K383" s="43">
        <f t="shared" si="46"/>
        <v>0</v>
      </c>
      <c r="L383" s="39">
        <f>SUMIF(VENTAS!$K$3:$K$1048576,INVENTARIO!G383,VENTAS!$H$3:$H$1048576)</f>
        <v>0</v>
      </c>
      <c r="M383" s="44">
        <f t="shared" si="45"/>
        <v>0</v>
      </c>
      <c r="N383" s="43">
        <f t="shared" si="47"/>
        <v>0</v>
      </c>
      <c r="O383" s="45" t="str">
        <f t="shared" si="48"/>
        <v/>
      </c>
      <c r="S383" s="29" t="str">
        <f t="shared" si="51"/>
        <v/>
      </c>
      <c r="T383" s="69"/>
      <c r="U383" s="70"/>
      <c r="V383" s="70"/>
      <c r="W383" s="70"/>
    </row>
    <row r="384" spans="4:23">
      <c r="D384" s="46"/>
      <c r="E384" s="42"/>
      <c r="F384" s="42" t="str">
        <f t="shared" si="42"/>
        <v/>
      </c>
      <c r="G384" s="37"/>
      <c r="H384" s="12" t="str">
        <f t="shared" si="43"/>
        <v/>
      </c>
      <c r="I384" s="12"/>
      <c r="J384" s="37">
        <f>SUMIF(VENTAS!$K$3:$K$1048576,INVENTARIO!G384,VENTAS!$L$3:$L$1048576)</f>
        <v>0</v>
      </c>
      <c r="K384" s="43">
        <f t="shared" si="46"/>
        <v>0</v>
      </c>
      <c r="L384" s="39">
        <f>SUMIF(VENTAS!$K$3:$K$1048576,INVENTARIO!G384,VENTAS!$H$3:$H$1048576)</f>
        <v>0</v>
      </c>
      <c r="M384" s="44">
        <f t="shared" si="45"/>
        <v>0</v>
      </c>
      <c r="N384" s="43">
        <f t="shared" si="47"/>
        <v>0</v>
      </c>
      <c r="O384" s="45" t="str">
        <f t="shared" si="48"/>
        <v/>
      </c>
      <c r="S384" s="29" t="str">
        <f t="shared" si="51"/>
        <v/>
      </c>
      <c r="T384" s="69"/>
      <c r="U384" s="70"/>
      <c r="V384" s="70"/>
      <c r="W384" s="70"/>
    </row>
    <row r="385" spans="4:23">
      <c r="D385" s="46"/>
      <c r="E385" s="42"/>
      <c r="F385" s="42" t="str">
        <f t="shared" si="42"/>
        <v/>
      </c>
      <c r="G385" s="37"/>
      <c r="H385" s="12" t="str">
        <f t="shared" si="43"/>
        <v/>
      </c>
      <c r="I385" s="12"/>
      <c r="J385" s="37">
        <f>SUMIF(VENTAS!$K$3:$K$1048576,INVENTARIO!G385,VENTAS!$L$3:$L$1048576)</f>
        <v>0</v>
      </c>
      <c r="K385" s="43">
        <f t="shared" si="46"/>
        <v>0</v>
      </c>
      <c r="L385" s="39">
        <f>SUMIF(VENTAS!$K$3:$K$1048576,INVENTARIO!G385,VENTAS!$H$3:$H$1048576)</f>
        <v>0</v>
      </c>
      <c r="M385" s="44">
        <f t="shared" si="45"/>
        <v>0</v>
      </c>
      <c r="N385" s="43">
        <f t="shared" si="47"/>
        <v>0</v>
      </c>
      <c r="O385" s="45" t="str">
        <f t="shared" si="48"/>
        <v/>
      </c>
      <c r="S385" s="29" t="str">
        <f t="shared" ref="S385:S448" si="52">_xlfn.CONCAT(U385,W385,V385)</f>
        <v/>
      </c>
      <c r="T385" s="69"/>
      <c r="U385" s="70"/>
      <c r="V385" s="70"/>
      <c r="W385" s="70"/>
    </row>
    <row r="386" spans="4:23">
      <c r="D386" s="46"/>
      <c r="E386" s="42"/>
      <c r="F386" s="42" t="str">
        <f t="shared" si="42"/>
        <v/>
      </c>
      <c r="G386" s="37"/>
      <c r="H386" s="12" t="str">
        <f t="shared" si="43"/>
        <v/>
      </c>
      <c r="I386" s="12"/>
      <c r="J386" s="37">
        <f>SUMIF(VENTAS!$K$3:$K$1048576,INVENTARIO!G386,VENTAS!$L$3:$L$1048576)</f>
        <v>0</v>
      </c>
      <c r="K386" s="43">
        <f t="shared" si="46"/>
        <v>0</v>
      </c>
      <c r="L386" s="39">
        <f>SUMIF(VENTAS!$K$3:$K$1048576,INVENTARIO!G386,VENTAS!$H$3:$H$1048576)</f>
        <v>0</v>
      </c>
      <c r="M386" s="44">
        <f t="shared" si="45"/>
        <v>0</v>
      </c>
      <c r="N386" s="43">
        <f t="shared" si="47"/>
        <v>0</v>
      </c>
      <c r="O386" s="45" t="str">
        <f t="shared" si="48"/>
        <v/>
      </c>
      <c r="S386" s="29" t="str">
        <f t="shared" si="52"/>
        <v/>
      </c>
      <c r="T386" s="69"/>
      <c r="U386" s="70"/>
      <c r="V386" s="70"/>
      <c r="W386" s="70"/>
    </row>
    <row r="387" spans="4:23">
      <c r="D387" s="46"/>
      <c r="E387" s="42"/>
      <c r="F387" s="42" t="str">
        <f t="shared" ref="F387:F450" si="53">IFERROR(VLOOKUP(G387,$S$3:$U$491,3,0),"")</f>
        <v/>
      </c>
      <c r="G387" s="37"/>
      <c r="H387" s="12" t="str">
        <f t="shared" ref="H387:H450" si="54">IFERROR(VLOOKUP(G387,$S$3:$V$491,4,0),"")</f>
        <v/>
      </c>
      <c r="I387" s="12"/>
      <c r="J387" s="37">
        <f>SUMIF(VENTAS!$K$3:$K$1048576,INVENTARIO!G387,VENTAS!$L$3:$L$1048576)</f>
        <v>0</v>
      </c>
      <c r="K387" s="43">
        <f t="shared" si="46"/>
        <v>0</v>
      </c>
      <c r="L387" s="39">
        <f>SUMIF(VENTAS!$K$3:$K$1048576,INVENTARIO!G387,VENTAS!$H$3:$H$1048576)</f>
        <v>0</v>
      </c>
      <c r="M387" s="44">
        <f t="shared" ref="M387:M450" si="55">IFERROR(VLOOKUP(G387,$S$3:$Y$1048576,7,0)*J387,0)</f>
        <v>0</v>
      </c>
      <c r="N387" s="43">
        <f t="shared" si="47"/>
        <v>0</v>
      </c>
      <c r="O387" s="45" t="str">
        <f t="shared" si="48"/>
        <v/>
      </c>
      <c r="S387" s="29" t="str">
        <f t="shared" si="52"/>
        <v/>
      </c>
      <c r="T387" s="69"/>
      <c r="U387" s="70"/>
      <c r="V387" s="70"/>
      <c r="W387" s="70"/>
    </row>
    <row r="388" spans="4:23">
      <c r="D388" s="46"/>
      <c r="E388" s="42"/>
      <c r="F388" s="42" t="str">
        <f t="shared" si="53"/>
        <v/>
      </c>
      <c r="G388" s="37"/>
      <c r="H388" s="12" t="str">
        <f t="shared" si="54"/>
        <v/>
      </c>
      <c r="I388" s="12"/>
      <c r="J388" s="37">
        <f>SUMIF(VENTAS!$K$3:$K$1048576,INVENTARIO!G388,VENTAS!$L$3:$L$1048576)</f>
        <v>0</v>
      </c>
      <c r="K388" s="43">
        <f t="shared" ref="K388:K451" si="56">IFERROR(I388-J388,0)</f>
        <v>0</v>
      </c>
      <c r="L388" s="39">
        <f>SUMIF(VENTAS!$K$3:$K$1048576,INVENTARIO!G388,VENTAS!$H$3:$H$1048576)</f>
        <v>0</v>
      </c>
      <c r="M388" s="44">
        <f t="shared" si="55"/>
        <v>0</v>
      </c>
      <c r="N388" s="43">
        <f t="shared" ref="N388:N451" si="57">IFERROR(L388-M388,0)</f>
        <v>0</v>
      </c>
      <c r="O388" s="45" t="str">
        <f t="shared" ref="O388:O451" si="58">IFERROR(M388/L388-1,"")</f>
        <v/>
      </c>
      <c r="S388" s="29" t="str">
        <f t="shared" si="52"/>
        <v/>
      </c>
      <c r="T388" s="69"/>
      <c r="U388" s="70"/>
      <c r="V388" s="70"/>
      <c r="W388" s="70"/>
    </row>
    <row r="389" spans="4:23">
      <c r="D389" s="46"/>
      <c r="E389" s="42"/>
      <c r="F389" s="42" t="str">
        <f t="shared" si="53"/>
        <v/>
      </c>
      <c r="G389" s="37"/>
      <c r="H389" s="12" t="str">
        <f t="shared" si="54"/>
        <v/>
      </c>
      <c r="I389" s="12"/>
      <c r="J389" s="37">
        <f>SUMIF(VENTAS!$K$3:$K$1048576,INVENTARIO!G389,VENTAS!$L$3:$L$1048576)</f>
        <v>0</v>
      </c>
      <c r="K389" s="43">
        <f t="shared" si="56"/>
        <v>0</v>
      </c>
      <c r="L389" s="39">
        <f>SUMIF(VENTAS!$K$3:$K$1048576,INVENTARIO!G389,VENTAS!$H$3:$H$1048576)</f>
        <v>0</v>
      </c>
      <c r="M389" s="44">
        <f t="shared" si="55"/>
        <v>0</v>
      </c>
      <c r="N389" s="43">
        <f t="shared" si="57"/>
        <v>0</v>
      </c>
      <c r="O389" s="45" t="str">
        <f t="shared" si="58"/>
        <v/>
      </c>
      <c r="S389" s="29" t="str">
        <f t="shared" si="52"/>
        <v/>
      </c>
      <c r="T389" s="69"/>
      <c r="U389" s="70"/>
      <c r="V389" s="70"/>
      <c r="W389" s="70"/>
    </row>
    <row r="390" spans="4:23">
      <c r="D390" s="46"/>
      <c r="E390" s="42"/>
      <c r="F390" s="42" t="str">
        <f t="shared" si="53"/>
        <v/>
      </c>
      <c r="G390" s="37"/>
      <c r="H390" s="12" t="str">
        <f t="shared" si="54"/>
        <v/>
      </c>
      <c r="I390" s="12"/>
      <c r="J390" s="37">
        <f>SUMIF(VENTAS!$K$3:$K$1048576,INVENTARIO!G390,VENTAS!$L$3:$L$1048576)</f>
        <v>0</v>
      </c>
      <c r="K390" s="43">
        <f t="shared" si="56"/>
        <v>0</v>
      </c>
      <c r="L390" s="39">
        <f>SUMIF(VENTAS!$K$3:$K$1048576,INVENTARIO!G390,VENTAS!$H$3:$H$1048576)</f>
        <v>0</v>
      </c>
      <c r="M390" s="44">
        <f t="shared" si="55"/>
        <v>0</v>
      </c>
      <c r="N390" s="43">
        <f t="shared" si="57"/>
        <v>0</v>
      </c>
      <c r="O390" s="45" t="str">
        <f t="shared" si="58"/>
        <v/>
      </c>
      <c r="S390" s="29" t="str">
        <f t="shared" si="52"/>
        <v/>
      </c>
      <c r="T390" s="69"/>
      <c r="U390" s="70"/>
      <c r="V390" s="70"/>
      <c r="W390" s="70"/>
    </row>
    <row r="391" spans="4:23">
      <c r="D391" s="46"/>
      <c r="E391" s="42"/>
      <c r="F391" s="42" t="str">
        <f t="shared" si="53"/>
        <v/>
      </c>
      <c r="G391" s="37"/>
      <c r="H391" s="12" t="str">
        <f t="shared" si="54"/>
        <v/>
      </c>
      <c r="I391" s="12"/>
      <c r="J391" s="37">
        <f>SUMIF(VENTAS!$K$3:$K$1048576,INVENTARIO!G391,VENTAS!$L$3:$L$1048576)</f>
        <v>0</v>
      </c>
      <c r="K391" s="43">
        <f t="shared" si="56"/>
        <v>0</v>
      </c>
      <c r="L391" s="39">
        <f>SUMIF(VENTAS!$K$3:$K$1048576,INVENTARIO!G391,VENTAS!$H$3:$H$1048576)</f>
        <v>0</v>
      </c>
      <c r="M391" s="44">
        <f t="shared" si="55"/>
        <v>0</v>
      </c>
      <c r="N391" s="43">
        <f t="shared" si="57"/>
        <v>0</v>
      </c>
      <c r="O391" s="45" t="str">
        <f t="shared" si="58"/>
        <v/>
      </c>
      <c r="S391" s="29" t="str">
        <f t="shared" si="52"/>
        <v/>
      </c>
      <c r="T391" s="69"/>
      <c r="U391" s="70"/>
      <c r="V391" s="70"/>
      <c r="W391" s="70"/>
    </row>
    <row r="392" spans="4:23">
      <c r="D392" s="46"/>
      <c r="E392" s="42"/>
      <c r="F392" s="42" t="str">
        <f t="shared" si="53"/>
        <v/>
      </c>
      <c r="G392" s="37"/>
      <c r="H392" s="12" t="str">
        <f t="shared" si="54"/>
        <v/>
      </c>
      <c r="I392" s="12"/>
      <c r="J392" s="37">
        <f>SUMIF(VENTAS!$K$3:$K$1048576,INVENTARIO!G392,VENTAS!$L$3:$L$1048576)</f>
        <v>0</v>
      </c>
      <c r="K392" s="43">
        <f t="shared" si="56"/>
        <v>0</v>
      </c>
      <c r="L392" s="39">
        <f>SUMIF(VENTAS!$K$3:$K$1048576,INVENTARIO!G392,VENTAS!$H$3:$H$1048576)</f>
        <v>0</v>
      </c>
      <c r="M392" s="44">
        <f t="shared" si="55"/>
        <v>0</v>
      </c>
      <c r="N392" s="43">
        <f t="shared" si="57"/>
        <v>0</v>
      </c>
      <c r="O392" s="45" t="str">
        <f t="shared" si="58"/>
        <v/>
      </c>
      <c r="S392" s="29" t="str">
        <f t="shared" si="52"/>
        <v/>
      </c>
      <c r="T392" s="69"/>
      <c r="U392" s="70"/>
      <c r="V392" s="70"/>
      <c r="W392" s="70"/>
    </row>
    <row r="393" spans="4:23">
      <c r="D393" s="46"/>
      <c r="E393" s="42"/>
      <c r="F393" s="42" t="str">
        <f t="shared" si="53"/>
        <v/>
      </c>
      <c r="G393" s="37"/>
      <c r="H393" s="12" t="str">
        <f t="shared" si="54"/>
        <v/>
      </c>
      <c r="I393" s="12"/>
      <c r="J393" s="37">
        <f>SUMIF(VENTAS!$K$3:$K$1048576,INVENTARIO!G393,VENTAS!$L$3:$L$1048576)</f>
        <v>0</v>
      </c>
      <c r="K393" s="43">
        <f t="shared" si="56"/>
        <v>0</v>
      </c>
      <c r="L393" s="39">
        <f>SUMIF(VENTAS!$K$3:$K$1048576,INVENTARIO!G393,VENTAS!$H$3:$H$1048576)</f>
        <v>0</v>
      </c>
      <c r="M393" s="44">
        <f t="shared" si="55"/>
        <v>0</v>
      </c>
      <c r="N393" s="43">
        <f t="shared" si="57"/>
        <v>0</v>
      </c>
      <c r="O393" s="45" t="str">
        <f t="shared" si="58"/>
        <v/>
      </c>
      <c r="S393" s="29" t="str">
        <f t="shared" si="52"/>
        <v/>
      </c>
      <c r="T393" s="69"/>
      <c r="U393" s="70"/>
      <c r="V393" s="70"/>
      <c r="W393" s="70"/>
    </row>
    <row r="394" spans="4:23">
      <c r="D394" s="46"/>
      <c r="E394" s="42"/>
      <c r="F394" s="42" t="str">
        <f t="shared" si="53"/>
        <v/>
      </c>
      <c r="G394" s="37"/>
      <c r="H394" s="12" t="str">
        <f t="shared" si="54"/>
        <v/>
      </c>
      <c r="I394" s="12"/>
      <c r="J394" s="37">
        <f>SUMIF(VENTAS!$K$3:$K$1048576,INVENTARIO!G394,VENTAS!$L$3:$L$1048576)</f>
        <v>0</v>
      </c>
      <c r="K394" s="43">
        <f t="shared" si="56"/>
        <v>0</v>
      </c>
      <c r="L394" s="39">
        <f>SUMIF(VENTAS!$K$3:$K$1048576,INVENTARIO!G394,VENTAS!$H$3:$H$1048576)</f>
        <v>0</v>
      </c>
      <c r="M394" s="44">
        <f t="shared" si="55"/>
        <v>0</v>
      </c>
      <c r="N394" s="43">
        <f t="shared" si="57"/>
        <v>0</v>
      </c>
      <c r="O394" s="45" t="str">
        <f t="shared" si="58"/>
        <v/>
      </c>
      <c r="S394" s="29" t="str">
        <f t="shared" si="52"/>
        <v/>
      </c>
      <c r="T394" s="69"/>
      <c r="U394" s="70"/>
      <c r="V394" s="70"/>
      <c r="W394" s="70"/>
    </row>
    <row r="395" spans="4:23">
      <c r="D395" s="46"/>
      <c r="E395" s="42"/>
      <c r="F395" s="42" t="str">
        <f t="shared" si="53"/>
        <v/>
      </c>
      <c r="G395" s="37"/>
      <c r="H395" s="12" t="str">
        <f t="shared" si="54"/>
        <v/>
      </c>
      <c r="I395" s="12"/>
      <c r="J395" s="37">
        <f>SUMIF(VENTAS!$K$3:$K$1048576,INVENTARIO!G395,VENTAS!$L$3:$L$1048576)</f>
        <v>0</v>
      </c>
      <c r="K395" s="43">
        <f t="shared" si="56"/>
        <v>0</v>
      </c>
      <c r="L395" s="39">
        <f>SUMIF(VENTAS!$K$3:$K$1048576,INVENTARIO!G395,VENTAS!$H$3:$H$1048576)</f>
        <v>0</v>
      </c>
      <c r="M395" s="44">
        <f t="shared" si="55"/>
        <v>0</v>
      </c>
      <c r="N395" s="43">
        <f t="shared" si="57"/>
        <v>0</v>
      </c>
      <c r="O395" s="45" t="str">
        <f t="shared" si="58"/>
        <v/>
      </c>
      <c r="S395" s="29" t="str">
        <f t="shared" si="52"/>
        <v/>
      </c>
      <c r="T395" s="69"/>
      <c r="U395" s="70"/>
      <c r="V395" s="70"/>
      <c r="W395" s="70"/>
    </row>
    <row r="396" spans="4:23">
      <c r="D396" s="46"/>
      <c r="E396" s="42"/>
      <c r="F396" s="42" t="str">
        <f t="shared" si="53"/>
        <v/>
      </c>
      <c r="G396" s="37"/>
      <c r="H396" s="12" t="str">
        <f t="shared" si="54"/>
        <v/>
      </c>
      <c r="I396" s="12"/>
      <c r="J396" s="37">
        <f>SUMIF(VENTAS!$K$3:$K$1048576,INVENTARIO!G396,VENTAS!$L$3:$L$1048576)</f>
        <v>0</v>
      </c>
      <c r="K396" s="43">
        <f t="shared" si="56"/>
        <v>0</v>
      </c>
      <c r="L396" s="39">
        <f>SUMIF(VENTAS!$K$3:$K$1048576,INVENTARIO!G396,VENTAS!$H$3:$H$1048576)</f>
        <v>0</v>
      </c>
      <c r="M396" s="44">
        <f t="shared" si="55"/>
        <v>0</v>
      </c>
      <c r="N396" s="43">
        <f t="shared" si="57"/>
        <v>0</v>
      </c>
      <c r="O396" s="45" t="str">
        <f t="shared" si="58"/>
        <v/>
      </c>
      <c r="S396" s="29" t="str">
        <f t="shared" si="52"/>
        <v/>
      </c>
      <c r="T396" s="69"/>
      <c r="U396" s="70"/>
      <c r="V396" s="70"/>
      <c r="W396" s="70"/>
    </row>
    <row r="397" spans="4:23">
      <c r="D397" s="46"/>
      <c r="E397" s="42"/>
      <c r="F397" s="42" t="str">
        <f t="shared" si="53"/>
        <v/>
      </c>
      <c r="G397" s="37"/>
      <c r="H397" s="12" t="str">
        <f t="shared" si="54"/>
        <v/>
      </c>
      <c r="I397" s="12"/>
      <c r="J397" s="37">
        <f>SUMIF(VENTAS!$K$3:$K$1048576,INVENTARIO!G397,VENTAS!$L$3:$L$1048576)</f>
        <v>0</v>
      </c>
      <c r="K397" s="43">
        <f t="shared" si="56"/>
        <v>0</v>
      </c>
      <c r="L397" s="39">
        <f>SUMIF(VENTAS!$K$3:$K$1048576,INVENTARIO!G397,VENTAS!$H$3:$H$1048576)</f>
        <v>0</v>
      </c>
      <c r="M397" s="44">
        <f t="shared" si="55"/>
        <v>0</v>
      </c>
      <c r="N397" s="43">
        <f t="shared" si="57"/>
        <v>0</v>
      </c>
      <c r="O397" s="45" t="str">
        <f t="shared" si="58"/>
        <v/>
      </c>
      <c r="S397" s="29" t="str">
        <f t="shared" si="52"/>
        <v/>
      </c>
      <c r="T397" s="69"/>
      <c r="U397" s="70"/>
      <c r="V397" s="70"/>
      <c r="W397" s="70"/>
    </row>
    <row r="398" spans="4:23">
      <c r="D398" s="46"/>
      <c r="E398" s="42"/>
      <c r="F398" s="42" t="str">
        <f t="shared" si="53"/>
        <v/>
      </c>
      <c r="G398" s="37"/>
      <c r="H398" s="12" t="str">
        <f t="shared" si="54"/>
        <v/>
      </c>
      <c r="I398" s="12"/>
      <c r="J398" s="37">
        <f>SUMIF(VENTAS!$K$3:$K$1048576,INVENTARIO!G398,VENTAS!$L$3:$L$1048576)</f>
        <v>0</v>
      </c>
      <c r="K398" s="43">
        <f t="shared" si="56"/>
        <v>0</v>
      </c>
      <c r="L398" s="39">
        <f>SUMIF(VENTAS!$K$3:$K$1048576,INVENTARIO!G398,VENTAS!$H$3:$H$1048576)</f>
        <v>0</v>
      </c>
      <c r="M398" s="44">
        <f t="shared" si="55"/>
        <v>0</v>
      </c>
      <c r="N398" s="43">
        <f t="shared" si="57"/>
        <v>0</v>
      </c>
      <c r="O398" s="45" t="str">
        <f t="shared" si="58"/>
        <v/>
      </c>
      <c r="S398" s="29" t="str">
        <f t="shared" si="52"/>
        <v/>
      </c>
      <c r="T398" s="69"/>
      <c r="U398" s="70"/>
      <c r="V398" s="70"/>
      <c r="W398" s="70"/>
    </row>
    <row r="399" spans="4:23">
      <c r="D399" s="46"/>
      <c r="E399" s="42"/>
      <c r="F399" s="42" t="str">
        <f t="shared" si="53"/>
        <v/>
      </c>
      <c r="G399" s="37"/>
      <c r="H399" s="12" t="str">
        <f t="shared" si="54"/>
        <v/>
      </c>
      <c r="I399" s="12"/>
      <c r="J399" s="37">
        <f>SUMIF(VENTAS!$K$3:$K$1048576,INVENTARIO!G399,VENTAS!$L$3:$L$1048576)</f>
        <v>0</v>
      </c>
      <c r="K399" s="43">
        <f t="shared" si="56"/>
        <v>0</v>
      </c>
      <c r="L399" s="39">
        <f>SUMIF(VENTAS!$K$3:$K$1048576,INVENTARIO!G399,VENTAS!$H$3:$H$1048576)</f>
        <v>0</v>
      </c>
      <c r="M399" s="44">
        <f t="shared" si="55"/>
        <v>0</v>
      </c>
      <c r="N399" s="43">
        <f t="shared" si="57"/>
        <v>0</v>
      </c>
      <c r="O399" s="45" t="str">
        <f t="shared" si="58"/>
        <v/>
      </c>
      <c r="S399" s="29" t="str">
        <f t="shared" si="52"/>
        <v/>
      </c>
      <c r="T399" s="69"/>
      <c r="U399" s="70"/>
      <c r="V399" s="70"/>
      <c r="W399" s="70"/>
    </row>
    <row r="400" spans="4:23">
      <c r="D400" s="46"/>
      <c r="E400" s="42"/>
      <c r="F400" s="42" t="str">
        <f t="shared" si="53"/>
        <v/>
      </c>
      <c r="G400" s="37"/>
      <c r="H400" s="12" t="str">
        <f t="shared" si="54"/>
        <v/>
      </c>
      <c r="I400" s="12"/>
      <c r="J400" s="37">
        <f>SUMIF(VENTAS!$K$3:$K$1048576,INVENTARIO!G400,VENTAS!$L$3:$L$1048576)</f>
        <v>0</v>
      </c>
      <c r="K400" s="43">
        <f t="shared" si="56"/>
        <v>0</v>
      </c>
      <c r="L400" s="39">
        <f>SUMIF(VENTAS!$K$3:$K$1048576,INVENTARIO!G400,VENTAS!$H$3:$H$1048576)</f>
        <v>0</v>
      </c>
      <c r="M400" s="44">
        <f t="shared" si="55"/>
        <v>0</v>
      </c>
      <c r="N400" s="43">
        <f t="shared" si="57"/>
        <v>0</v>
      </c>
      <c r="O400" s="45" t="str">
        <f t="shared" si="58"/>
        <v/>
      </c>
      <c r="S400" s="29" t="str">
        <f t="shared" si="52"/>
        <v/>
      </c>
      <c r="T400" s="69"/>
      <c r="U400" s="70"/>
      <c r="V400" s="70"/>
      <c r="W400" s="70"/>
    </row>
    <row r="401" spans="4:23">
      <c r="D401" s="46"/>
      <c r="E401" s="42"/>
      <c r="F401" s="42" t="str">
        <f t="shared" si="53"/>
        <v/>
      </c>
      <c r="G401" s="37"/>
      <c r="H401" s="12" t="str">
        <f t="shared" si="54"/>
        <v/>
      </c>
      <c r="I401" s="12"/>
      <c r="J401" s="37">
        <f>SUMIF(VENTAS!$K$3:$K$1048576,INVENTARIO!G401,VENTAS!$L$3:$L$1048576)</f>
        <v>0</v>
      </c>
      <c r="K401" s="43">
        <f t="shared" si="56"/>
        <v>0</v>
      </c>
      <c r="L401" s="39">
        <f>SUMIF(VENTAS!$K$3:$K$1048576,INVENTARIO!G401,VENTAS!$H$3:$H$1048576)</f>
        <v>0</v>
      </c>
      <c r="M401" s="44">
        <f t="shared" si="55"/>
        <v>0</v>
      </c>
      <c r="N401" s="43">
        <f t="shared" si="57"/>
        <v>0</v>
      </c>
      <c r="O401" s="45" t="str">
        <f t="shared" si="58"/>
        <v/>
      </c>
      <c r="S401" s="29" t="str">
        <f t="shared" si="52"/>
        <v/>
      </c>
      <c r="T401" s="69"/>
      <c r="U401" s="70"/>
      <c r="V401" s="70"/>
      <c r="W401" s="70"/>
    </row>
    <row r="402" spans="4:23">
      <c r="D402" s="46"/>
      <c r="E402" s="42"/>
      <c r="F402" s="42" t="str">
        <f t="shared" si="53"/>
        <v/>
      </c>
      <c r="G402" s="37"/>
      <c r="H402" s="12" t="str">
        <f t="shared" si="54"/>
        <v/>
      </c>
      <c r="I402" s="12"/>
      <c r="J402" s="37">
        <f>SUMIF(VENTAS!$K$3:$K$1048576,INVENTARIO!G402,VENTAS!$L$3:$L$1048576)</f>
        <v>0</v>
      </c>
      <c r="K402" s="43">
        <f t="shared" si="56"/>
        <v>0</v>
      </c>
      <c r="L402" s="39">
        <f>SUMIF(VENTAS!$K$3:$K$1048576,INVENTARIO!G402,VENTAS!$H$3:$H$1048576)</f>
        <v>0</v>
      </c>
      <c r="M402" s="44">
        <f t="shared" si="55"/>
        <v>0</v>
      </c>
      <c r="N402" s="43">
        <f t="shared" si="57"/>
        <v>0</v>
      </c>
      <c r="O402" s="45" t="str">
        <f t="shared" si="58"/>
        <v/>
      </c>
      <c r="S402" s="29" t="str">
        <f t="shared" si="52"/>
        <v/>
      </c>
      <c r="T402" s="69"/>
      <c r="U402" s="70"/>
      <c r="V402" s="70"/>
      <c r="W402" s="70"/>
    </row>
    <row r="403" spans="4:23">
      <c r="D403" s="46"/>
      <c r="E403" s="42"/>
      <c r="F403" s="42" t="str">
        <f t="shared" si="53"/>
        <v/>
      </c>
      <c r="G403" s="37"/>
      <c r="H403" s="12" t="str">
        <f t="shared" si="54"/>
        <v/>
      </c>
      <c r="I403" s="12"/>
      <c r="J403" s="37">
        <f>SUMIF(VENTAS!$K$3:$K$1048576,INVENTARIO!G403,VENTAS!$L$3:$L$1048576)</f>
        <v>0</v>
      </c>
      <c r="K403" s="43">
        <f t="shared" si="56"/>
        <v>0</v>
      </c>
      <c r="L403" s="39">
        <f>SUMIF(VENTAS!$K$3:$K$1048576,INVENTARIO!G403,VENTAS!$H$3:$H$1048576)</f>
        <v>0</v>
      </c>
      <c r="M403" s="44">
        <f t="shared" si="55"/>
        <v>0</v>
      </c>
      <c r="N403" s="43">
        <f t="shared" si="57"/>
        <v>0</v>
      </c>
      <c r="O403" s="45" t="str">
        <f t="shared" si="58"/>
        <v/>
      </c>
      <c r="S403" s="29" t="str">
        <f t="shared" si="52"/>
        <v/>
      </c>
      <c r="T403" s="69"/>
      <c r="U403" s="70"/>
      <c r="V403" s="70"/>
      <c r="W403" s="70"/>
    </row>
    <row r="404" spans="4:23">
      <c r="D404" s="46"/>
      <c r="E404" s="42"/>
      <c r="F404" s="42" t="str">
        <f t="shared" si="53"/>
        <v/>
      </c>
      <c r="G404" s="37"/>
      <c r="H404" s="12" t="str">
        <f t="shared" si="54"/>
        <v/>
      </c>
      <c r="I404" s="12"/>
      <c r="J404" s="37">
        <f>SUMIF(VENTAS!$K$3:$K$1048576,INVENTARIO!G404,VENTAS!$L$3:$L$1048576)</f>
        <v>0</v>
      </c>
      <c r="K404" s="43">
        <f t="shared" si="56"/>
        <v>0</v>
      </c>
      <c r="L404" s="39">
        <f>SUMIF(VENTAS!$K$3:$K$1048576,INVENTARIO!G404,VENTAS!$H$3:$H$1048576)</f>
        <v>0</v>
      </c>
      <c r="M404" s="44">
        <f t="shared" si="55"/>
        <v>0</v>
      </c>
      <c r="N404" s="43">
        <f t="shared" si="57"/>
        <v>0</v>
      </c>
      <c r="O404" s="45" t="str">
        <f t="shared" si="58"/>
        <v/>
      </c>
      <c r="S404" s="29" t="str">
        <f t="shared" si="52"/>
        <v/>
      </c>
      <c r="T404" s="69"/>
      <c r="U404" s="70"/>
      <c r="V404" s="70"/>
      <c r="W404" s="70"/>
    </row>
    <row r="405" spans="4:23">
      <c r="D405" s="46"/>
      <c r="E405" s="42"/>
      <c r="F405" s="42" t="str">
        <f t="shared" si="53"/>
        <v/>
      </c>
      <c r="G405" s="37"/>
      <c r="H405" s="12" t="str">
        <f t="shared" si="54"/>
        <v/>
      </c>
      <c r="I405" s="12"/>
      <c r="J405" s="37">
        <f>SUMIF(VENTAS!$K$3:$K$1048576,INVENTARIO!G405,VENTAS!$L$3:$L$1048576)</f>
        <v>0</v>
      </c>
      <c r="K405" s="43">
        <f t="shared" si="56"/>
        <v>0</v>
      </c>
      <c r="L405" s="39">
        <f>SUMIF(VENTAS!$K$3:$K$1048576,INVENTARIO!G405,VENTAS!$H$3:$H$1048576)</f>
        <v>0</v>
      </c>
      <c r="M405" s="44">
        <f t="shared" si="55"/>
        <v>0</v>
      </c>
      <c r="N405" s="43">
        <f t="shared" si="57"/>
        <v>0</v>
      </c>
      <c r="O405" s="45" t="str">
        <f t="shared" si="58"/>
        <v/>
      </c>
      <c r="S405" s="29" t="str">
        <f t="shared" si="52"/>
        <v/>
      </c>
      <c r="T405" s="69"/>
      <c r="U405" s="70"/>
      <c r="V405" s="70"/>
      <c r="W405" s="70"/>
    </row>
    <row r="406" spans="4:23">
      <c r="D406" s="46"/>
      <c r="E406" s="42"/>
      <c r="F406" s="42" t="str">
        <f t="shared" si="53"/>
        <v/>
      </c>
      <c r="G406" s="37"/>
      <c r="H406" s="12" t="str">
        <f t="shared" si="54"/>
        <v/>
      </c>
      <c r="I406" s="12"/>
      <c r="J406" s="37">
        <f>SUMIF(VENTAS!$K$3:$K$1048576,INVENTARIO!G406,VENTAS!$L$3:$L$1048576)</f>
        <v>0</v>
      </c>
      <c r="K406" s="43">
        <f t="shared" si="56"/>
        <v>0</v>
      </c>
      <c r="L406" s="39">
        <f>SUMIF(VENTAS!$K$3:$K$1048576,INVENTARIO!G406,VENTAS!$H$3:$H$1048576)</f>
        <v>0</v>
      </c>
      <c r="M406" s="44">
        <f t="shared" si="55"/>
        <v>0</v>
      </c>
      <c r="N406" s="43">
        <f t="shared" si="57"/>
        <v>0</v>
      </c>
      <c r="O406" s="45" t="str">
        <f t="shared" si="58"/>
        <v/>
      </c>
      <c r="S406" s="29" t="str">
        <f t="shared" si="52"/>
        <v/>
      </c>
      <c r="T406" s="69"/>
      <c r="U406" s="70"/>
      <c r="V406" s="70"/>
      <c r="W406" s="70"/>
    </row>
    <row r="407" spans="4:23">
      <c r="D407" s="46"/>
      <c r="E407" s="42"/>
      <c r="F407" s="42" t="str">
        <f t="shared" si="53"/>
        <v/>
      </c>
      <c r="G407" s="37"/>
      <c r="H407" s="12" t="str">
        <f t="shared" si="54"/>
        <v/>
      </c>
      <c r="I407" s="12"/>
      <c r="J407" s="37">
        <f>SUMIF(VENTAS!$K$3:$K$1048576,INVENTARIO!G407,VENTAS!$L$3:$L$1048576)</f>
        <v>0</v>
      </c>
      <c r="K407" s="43">
        <f t="shared" si="56"/>
        <v>0</v>
      </c>
      <c r="L407" s="39">
        <f>SUMIF(VENTAS!$K$3:$K$1048576,INVENTARIO!G407,VENTAS!$H$3:$H$1048576)</f>
        <v>0</v>
      </c>
      <c r="M407" s="44">
        <f t="shared" si="55"/>
        <v>0</v>
      </c>
      <c r="N407" s="43">
        <f t="shared" si="57"/>
        <v>0</v>
      </c>
      <c r="O407" s="45" t="str">
        <f t="shared" si="58"/>
        <v/>
      </c>
      <c r="S407" s="29" t="str">
        <f t="shared" si="52"/>
        <v/>
      </c>
      <c r="T407" s="69"/>
      <c r="U407" s="70"/>
      <c r="V407" s="70"/>
      <c r="W407" s="70"/>
    </row>
    <row r="408" spans="4:23">
      <c r="D408" s="46"/>
      <c r="E408" s="42"/>
      <c r="F408" s="42" t="str">
        <f t="shared" si="53"/>
        <v/>
      </c>
      <c r="G408" s="37"/>
      <c r="H408" s="12" t="str">
        <f t="shared" si="54"/>
        <v/>
      </c>
      <c r="I408" s="12"/>
      <c r="J408" s="37">
        <f>SUMIF(VENTAS!$K$3:$K$1048576,INVENTARIO!G408,VENTAS!$L$3:$L$1048576)</f>
        <v>0</v>
      </c>
      <c r="K408" s="43">
        <f t="shared" si="56"/>
        <v>0</v>
      </c>
      <c r="L408" s="39">
        <f>SUMIF(VENTAS!$K$3:$K$1048576,INVENTARIO!G408,VENTAS!$H$3:$H$1048576)</f>
        <v>0</v>
      </c>
      <c r="M408" s="44">
        <f t="shared" si="55"/>
        <v>0</v>
      </c>
      <c r="N408" s="43">
        <f t="shared" si="57"/>
        <v>0</v>
      </c>
      <c r="O408" s="45" t="str">
        <f t="shared" si="58"/>
        <v/>
      </c>
      <c r="S408" s="29" t="str">
        <f t="shared" si="52"/>
        <v/>
      </c>
      <c r="T408" s="69"/>
      <c r="U408" s="70"/>
      <c r="V408" s="70"/>
      <c r="W408" s="70"/>
    </row>
    <row r="409" spans="4:23">
      <c r="D409" s="46"/>
      <c r="E409" s="42"/>
      <c r="F409" s="42" t="str">
        <f t="shared" si="53"/>
        <v/>
      </c>
      <c r="G409" s="37"/>
      <c r="H409" s="12" t="str">
        <f t="shared" si="54"/>
        <v/>
      </c>
      <c r="I409" s="12"/>
      <c r="J409" s="37">
        <f>SUMIF(VENTAS!$K$3:$K$1048576,INVENTARIO!G409,VENTAS!$L$3:$L$1048576)</f>
        <v>0</v>
      </c>
      <c r="K409" s="43">
        <f t="shared" si="56"/>
        <v>0</v>
      </c>
      <c r="L409" s="39">
        <f>SUMIF(VENTAS!$K$3:$K$1048576,INVENTARIO!G409,VENTAS!$H$3:$H$1048576)</f>
        <v>0</v>
      </c>
      <c r="M409" s="44">
        <f t="shared" si="55"/>
        <v>0</v>
      </c>
      <c r="N409" s="43">
        <f t="shared" si="57"/>
        <v>0</v>
      </c>
      <c r="O409" s="45" t="str">
        <f t="shared" si="58"/>
        <v/>
      </c>
      <c r="S409" s="29" t="str">
        <f t="shared" si="52"/>
        <v/>
      </c>
      <c r="T409" s="69"/>
      <c r="U409" s="70"/>
      <c r="V409" s="70"/>
      <c r="W409" s="70"/>
    </row>
    <row r="410" spans="4:23">
      <c r="D410" s="46"/>
      <c r="E410" s="42"/>
      <c r="F410" s="42" t="str">
        <f t="shared" si="53"/>
        <v/>
      </c>
      <c r="G410" s="37"/>
      <c r="H410" s="12" t="str">
        <f t="shared" si="54"/>
        <v/>
      </c>
      <c r="I410" s="12"/>
      <c r="J410" s="37">
        <f>SUMIF(VENTAS!$K$3:$K$1048576,INVENTARIO!G410,VENTAS!$L$3:$L$1048576)</f>
        <v>0</v>
      </c>
      <c r="K410" s="43">
        <f t="shared" si="56"/>
        <v>0</v>
      </c>
      <c r="L410" s="39">
        <f>SUMIF(VENTAS!$K$3:$K$1048576,INVENTARIO!G410,VENTAS!$H$3:$H$1048576)</f>
        <v>0</v>
      </c>
      <c r="M410" s="44">
        <f t="shared" si="55"/>
        <v>0</v>
      </c>
      <c r="N410" s="43">
        <f t="shared" si="57"/>
        <v>0</v>
      </c>
      <c r="O410" s="45" t="str">
        <f t="shared" si="58"/>
        <v/>
      </c>
      <c r="S410" s="29" t="str">
        <f t="shared" si="52"/>
        <v/>
      </c>
      <c r="T410" s="69"/>
      <c r="U410" s="70"/>
      <c r="V410" s="70"/>
      <c r="W410" s="70"/>
    </row>
    <row r="411" spans="4:23">
      <c r="D411" s="46"/>
      <c r="E411" s="42"/>
      <c r="F411" s="42" t="str">
        <f t="shared" si="53"/>
        <v/>
      </c>
      <c r="G411" s="37"/>
      <c r="H411" s="12" t="str">
        <f t="shared" si="54"/>
        <v/>
      </c>
      <c r="I411" s="12"/>
      <c r="J411" s="37">
        <f>SUMIF(VENTAS!$K$3:$K$1048576,INVENTARIO!G411,VENTAS!$L$3:$L$1048576)</f>
        <v>0</v>
      </c>
      <c r="K411" s="43">
        <f t="shared" si="56"/>
        <v>0</v>
      </c>
      <c r="L411" s="39">
        <f>SUMIF(VENTAS!$K$3:$K$1048576,INVENTARIO!G411,VENTAS!$H$3:$H$1048576)</f>
        <v>0</v>
      </c>
      <c r="M411" s="44">
        <f t="shared" si="55"/>
        <v>0</v>
      </c>
      <c r="N411" s="43">
        <f t="shared" si="57"/>
        <v>0</v>
      </c>
      <c r="O411" s="45" t="str">
        <f t="shared" si="58"/>
        <v/>
      </c>
      <c r="S411" s="29" t="str">
        <f t="shared" si="52"/>
        <v/>
      </c>
      <c r="T411" s="69"/>
      <c r="U411" s="70"/>
      <c r="V411" s="70"/>
      <c r="W411" s="70"/>
    </row>
    <row r="412" spans="4:23">
      <c r="D412" s="46"/>
      <c r="E412" s="42"/>
      <c r="F412" s="42" t="str">
        <f t="shared" si="53"/>
        <v/>
      </c>
      <c r="G412" s="37"/>
      <c r="H412" s="12" t="str">
        <f t="shared" si="54"/>
        <v/>
      </c>
      <c r="I412" s="12"/>
      <c r="J412" s="37">
        <f>SUMIF(VENTAS!$K$3:$K$1048576,INVENTARIO!G412,VENTAS!$L$3:$L$1048576)</f>
        <v>0</v>
      </c>
      <c r="K412" s="43">
        <f t="shared" si="56"/>
        <v>0</v>
      </c>
      <c r="L412" s="39">
        <f>SUMIF(VENTAS!$K$3:$K$1048576,INVENTARIO!G412,VENTAS!$H$3:$H$1048576)</f>
        <v>0</v>
      </c>
      <c r="M412" s="44">
        <f t="shared" si="55"/>
        <v>0</v>
      </c>
      <c r="N412" s="43">
        <f t="shared" si="57"/>
        <v>0</v>
      </c>
      <c r="O412" s="45" t="str">
        <f t="shared" si="58"/>
        <v/>
      </c>
      <c r="S412" s="29" t="str">
        <f t="shared" si="52"/>
        <v/>
      </c>
      <c r="T412" s="69"/>
      <c r="U412" s="70"/>
      <c r="V412" s="70"/>
      <c r="W412" s="70"/>
    </row>
    <row r="413" spans="4:23">
      <c r="D413" s="46"/>
      <c r="E413" s="42"/>
      <c r="F413" s="42" t="str">
        <f t="shared" si="53"/>
        <v/>
      </c>
      <c r="G413" s="37"/>
      <c r="H413" s="12" t="str">
        <f t="shared" si="54"/>
        <v/>
      </c>
      <c r="I413" s="12"/>
      <c r="J413" s="37">
        <f>SUMIF(VENTAS!$K$3:$K$1048576,INVENTARIO!G413,VENTAS!$L$3:$L$1048576)</f>
        <v>0</v>
      </c>
      <c r="K413" s="43">
        <f t="shared" si="56"/>
        <v>0</v>
      </c>
      <c r="L413" s="39">
        <f>SUMIF(VENTAS!$K$3:$K$1048576,INVENTARIO!G413,VENTAS!$H$3:$H$1048576)</f>
        <v>0</v>
      </c>
      <c r="M413" s="44">
        <f t="shared" si="55"/>
        <v>0</v>
      </c>
      <c r="N413" s="43">
        <f t="shared" si="57"/>
        <v>0</v>
      </c>
      <c r="O413" s="45" t="str">
        <f t="shared" si="58"/>
        <v/>
      </c>
      <c r="S413" s="29" t="str">
        <f t="shared" si="52"/>
        <v/>
      </c>
      <c r="T413" s="69"/>
      <c r="U413" s="70"/>
      <c r="V413" s="70"/>
      <c r="W413" s="70"/>
    </row>
    <row r="414" spans="4:23">
      <c r="D414" s="46"/>
      <c r="E414" s="42"/>
      <c r="F414" s="42" t="str">
        <f t="shared" si="53"/>
        <v/>
      </c>
      <c r="G414" s="37"/>
      <c r="H414" s="12" t="str">
        <f t="shared" si="54"/>
        <v/>
      </c>
      <c r="I414" s="12"/>
      <c r="J414" s="37">
        <f>SUMIF(VENTAS!$K$3:$K$1048576,INVENTARIO!G414,VENTAS!$L$3:$L$1048576)</f>
        <v>0</v>
      </c>
      <c r="K414" s="43">
        <f t="shared" si="56"/>
        <v>0</v>
      </c>
      <c r="L414" s="39">
        <f>SUMIF(VENTAS!$K$3:$K$1048576,INVENTARIO!G414,VENTAS!$H$3:$H$1048576)</f>
        <v>0</v>
      </c>
      <c r="M414" s="44">
        <f t="shared" si="55"/>
        <v>0</v>
      </c>
      <c r="N414" s="43">
        <f t="shared" si="57"/>
        <v>0</v>
      </c>
      <c r="O414" s="45" t="str">
        <f t="shared" si="58"/>
        <v/>
      </c>
      <c r="S414" s="29" t="str">
        <f t="shared" si="52"/>
        <v/>
      </c>
      <c r="T414" s="69"/>
      <c r="U414" s="70"/>
      <c r="V414" s="70"/>
      <c r="W414" s="70"/>
    </row>
    <row r="415" spans="4:23">
      <c r="D415" s="46"/>
      <c r="E415" s="42"/>
      <c r="F415" s="42" t="str">
        <f t="shared" si="53"/>
        <v/>
      </c>
      <c r="G415" s="37"/>
      <c r="H415" s="12" t="str">
        <f t="shared" si="54"/>
        <v/>
      </c>
      <c r="I415" s="12"/>
      <c r="J415" s="37">
        <f>SUMIF(VENTAS!$K$3:$K$1048576,INVENTARIO!G415,VENTAS!$L$3:$L$1048576)</f>
        <v>0</v>
      </c>
      <c r="K415" s="43">
        <f t="shared" si="56"/>
        <v>0</v>
      </c>
      <c r="L415" s="39">
        <f>SUMIF(VENTAS!$K$3:$K$1048576,INVENTARIO!G415,VENTAS!$H$3:$H$1048576)</f>
        <v>0</v>
      </c>
      <c r="M415" s="44">
        <f t="shared" si="55"/>
        <v>0</v>
      </c>
      <c r="N415" s="43">
        <f t="shared" si="57"/>
        <v>0</v>
      </c>
      <c r="O415" s="45" t="str">
        <f t="shared" si="58"/>
        <v/>
      </c>
      <c r="S415" s="29" t="str">
        <f t="shared" si="52"/>
        <v/>
      </c>
      <c r="T415" s="69"/>
      <c r="U415" s="70"/>
      <c r="V415" s="70"/>
      <c r="W415" s="70"/>
    </row>
    <row r="416" spans="4:23">
      <c r="D416" s="46"/>
      <c r="E416" s="42"/>
      <c r="F416" s="42" t="str">
        <f t="shared" si="53"/>
        <v/>
      </c>
      <c r="G416" s="37"/>
      <c r="H416" s="12" t="str">
        <f t="shared" si="54"/>
        <v/>
      </c>
      <c r="I416" s="12"/>
      <c r="J416" s="37">
        <f>SUMIF(VENTAS!$K$3:$K$1048576,INVENTARIO!G416,VENTAS!$L$3:$L$1048576)</f>
        <v>0</v>
      </c>
      <c r="K416" s="43">
        <f t="shared" si="56"/>
        <v>0</v>
      </c>
      <c r="L416" s="39">
        <f>SUMIF(VENTAS!$K$3:$K$1048576,INVENTARIO!G416,VENTAS!$H$3:$H$1048576)</f>
        <v>0</v>
      </c>
      <c r="M416" s="44">
        <f t="shared" si="55"/>
        <v>0</v>
      </c>
      <c r="N416" s="43">
        <f t="shared" si="57"/>
        <v>0</v>
      </c>
      <c r="O416" s="45" t="str">
        <f t="shared" si="58"/>
        <v/>
      </c>
      <c r="S416" s="29" t="str">
        <f t="shared" si="52"/>
        <v/>
      </c>
      <c r="T416" s="69"/>
      <c r="U416" s="70"/>
      <c r="V416" s="70"/>
      <c r="W416" s="70"/>
    </row>
    <row r="417" spans="4:23">
      <c r="D417" s="46"/>
      <c r="E417" s="42"/>
      <c r="F417" s="42" t="str">
        <f t="shared" si="53"/>
        <v/>
      </c>
      <c r="G417" s="37"/>
      <c r="H417" s="12" t="str">
        <f t="shared" si="54"/>
        <v/>
      </c>
      <c r="I417" s="12"/>
      <c r="J417" s="37">
        <f>SUMIF(VENTAS!$K$3:$K$1048576,INVENTARIO!G417,VENTAS!$L$3:$L$1048576)</f>
        <v>0</v>
      </c>
      <c r="K417" s="43">
        <f t="shared" si="56"/>
        <v>0</v>
      </c>
      <c r="L417" s="39">
        <f>SUMIF(VENTAS!$K$3:$K$1048576,INVENTARIO!G417,VENTAS!$H$3:$H$1048576)</f>
        <v>0</v>
      </c>
      <c r="M417" s="44">
        <f t="shared" si="55"/>
        <v>0</v>
      </c>
      <c r="N417" s="43">
        <f t="shared" si="57"/>
        <v>0</v>
      </c>
      <c r="O417" s="45" t="str">
        <f t="shared" si="58"/>
        <v/>
      </c>
      <c r="S417" s="29" t="str">
        <f t="shared" si="52"/>
        <v/>
      </c>
      <c r="T417" s="69"/>
      <c r="U417" s="70"/>
      <c r="V417" s="70"/>
      <c r="W417" s="70"/>
    </row>
    <row r="418" spans="4:23">
      <c r="D418" s="46"/>
      <c r="E418" s="42"/>
      <c r="F418" s="42" t="str">
        <f t="shared" si="53"/>
        <v/>
      </c>
      <c r="G418" s="37"/>
      <c r="H418" s="12" t="str">
        <f t="shared" si="54"/>
        <v/>
      </c>
      <c r="I418" s="12"/>
      <c r="J418" s="37">
        <f>SUMIF(VENTAS!$K$3:$K$1048576,INVENTARIO!G418,VENTAS!$L$3:$L$1048576)</f>
        <v>0</v>
      </c>
      <c r="K418" s="43">
        <f t="shared" si="56"/>
        <v>0</v>
      </c>
      <c r="L418" s="39">
        <f>SUMIF(VENTAS!$K$3:$K$1048576,INVENTARIO!G418,VENTAS!$H$3:$H$1048576)</f>
        <v>0</v>
      </c>
      <c r="M418" s="44">
        <f t="shared" si="55"/>
        <v>0</v>
      </c>
      <c r="N418" s="43">
        <f t="shared" si="57"/>
        <v>0</v>
      </c>
      <c r="O418" s="45" t="str">
        <f t="shared" si="58"/>
        <v/>
      </c>
      <c r="S418" s="29" t="str">
        <f t="shared" si="52"/>
        <v/>
      </c>
      <c r="T418" s="69"/>
      <c r="U418" s="70"/>
      <c r="V418" s="70"/>
      <c r="W418" s="70"/>
    </row>
    <row r="419" spans="4:23">
      <c r="D419" s="46"/>
      <c r="E419" s="42"/>
      <c r="F419" s="42" t="str">
        <f t="shared" si="53"/>
        <v/>
      </c>
      <c r="G419" s="37"/>
      <c r="H419" s="12" t="str">
        <f t="shared" si="54"/>
        <v/>
      </c>
      <c r="I419" s="12"/>
      <c r="J419" s="37">
        <f>SUMIF(VENTAS!$K$3:$K$1048576,INVENTARIO!G419,VENTAS!$L$3:$L$1048576)</f>
        <v>0</v>
      </c>
      <c r="K419" s="43">
        <f t="shared" si="56"/>
        <v>0</v>
      </c>
      <c r="L419" s="39">
        <f>SUMIF(VENTAS!$K$3:$K$1048576,INVENTARIO!G419,VENTAS!$H$3:$H$1048576)</f>
        <v>0</v>
      </c>
      <c r="M419" s="44">
        <f t="shared" si="55"/>
        <v>0</v>
      </c>
      <c r="N419" s="43">
        <f t="shared" si="57"/>
        <v>0</v>
      </c>
      <c r="O419" s="45" t="str">
        <f t="shared" si="58"/>
        <v/>
      </c>
      <c r="S419" s="29" t="str">
        <f t="shared" si="52"/>
        <v/>
      </c>
      <c r="T419" s="69"/>
      <c r="U419" s="70"/>
      <c r="V419" s="70"/>
      <c r="W419" s="70"/>
    </row>
    <row r="420" spans="4:23">
      <c r="D420" s="46"/>
      <c r="E420" s="42"/>
      <c r="F420" s="42" t="str">
        <f t="shared" si="53"/>
        <v/>
      </c>
      <c r="G420" s="37"/>
      <c r="H420" s="12" t="str">
        <f t="shared" si="54"/>
        <v/>
      </c>
      <c r="I420" s="12"/>
      <c r="J420" s="37">
        <f>SUMIF(VENTAS!$K$3:$K$1048576,INVENTARIO!G420,VENTAS!$L$3:$L$1048576)</f>
        <v>0</v>
      </c>
      <c r="K420" s="43">
        <f t="shared" si="56"/>
        <v>0</v>
      </c>
      <c r="L420" s="39">
        <f>SUMIF(VENTAS!$K$3:$K$1048576,INVENTARIO!G420,VENTAS!$H$3:$H$1048576)</f>
        <v>0</v>
      </c>
      <c r="M420" s="44">
        <f t="shared" si="55"/>
        <v>0</v>
      </c>
      <c r="N420" s="43">
        <f t="shared" si="57"/>
        <v>0</v>
      </c>
      <c r="O420" s="45" t="str">
        <f t="shared" si="58"/>
        <v/>
      </c>
      <c r="S420" s="29" t="str">
        <f t="shared" si="52"/>
        <v/>
      </c>
      <c r="T420" s="69"/>
      <c r="U420" s="70"/>
      <c r="V420" s="70"/>
      <c r="W420" s="70"/>
    </row>
    <row r="421" spans="4:23">
      <c r="D421" s="46"/>
      <c r="E421" s="42"/>
      <c r="F421" s="42" t="str">
        <f t="shared" si="53"/>
        <v/>
      </c>
      <c r="G421" s="37"/>
      <c r="H421" s="12" t="str">
        <f t="shared" si="54"/>
        <v/>
      </c>
      <c r="I421" s="12"/>
      <c r="J421" s="37">
        <f>SUMIF(VENTAS!$K$3:$K$1048576,INVENTARIO!G421,VENTAS!$L$3:$L$1048576)</f>
        <v>0</v>
      </c>
      <c r="K421" s="43">
        <f t="shared" si="56"/>
        <v>0</v>
      </c>
      <c r="L421" s="39">
        <f>SUMIF(VENTAS!$K$3:$K$1048576,INVENTARIO!G421,VENTAS!$H$3:$H$1048576)</f>
        <v>0</v>
      </c>
      <c r="M421" s="44">
        <f t="shared" si="55"/>
        <v>0</v>
      </c>
      <c r="N421" s="43">
        <f t="shared" si="57"/>
        <v>0</v>
      </c>
      <c r="O421" s="45" t="str">
        <f t="shared" si="58"/>
        <v/>
      </c>
      <c r="S421" s="29" t="str">
        <f t="shared" si="52"/>
        <v/>
      </c>
      <c r="T421" s="69"/>
      <c r="U421" s="70"/>
      <c r="V421" s="70"/>
      <c r="W421" s="70"/>
    </row>
    <row r="422" spans="4:23">
      <c r="D422" s="46"/>
      <c r="E422" s="42"/>
      <c r="F422" s="42" t="str">
        <f t="shared" si="53"/>
        <v/>
      </c>
      <c r="G422" s="37"/>
      <c r="H422" s="12" t="str">
        <f t="shared" si="54"/>
        <v/>
      </c>
      <c r="I422" s="12"/>
      <c r="J422" s="37">
        <f>SUMIF(VENTAS!$K$3:$K$1048576,INVENTARIO!G422,VENTAS!$L$3:$L$1048576)</f>
        <v>0</v>
      </c>
      <c r="K422" s="43">
        <f t="shared" si="56"/>
        <v>0</v>
      </c>
      <c r="L422" s="39">
        <f>SUMIF(VENTAS!$K$3:$K$1048576,INVENTARIO!G422,VENTAS!$H$3:$H$1048576)</f>
        <v>0</v>
      </c>
      <c r="M422" s="44">
        <f t="shared" si="55"/>
        <v>0</v>
      </c>
      <c r="N422" s="43">
        <f t="shared" si="57"/>
        <v>0</v>
      </c>
      <c r="O422" s="45" t="str">
        <f t="shared" si="58"/>
        <v/>
      </c>
      <c r="S422" s="29" t="str">
        <f t="shared" si="52"/>
        <v/>
      </c>
      <c r="T422" s="69"/>
      <c r="U422" s="70"/>
      <c r="V422" s="70"/>
      <c r="W422" s="70"/>
    </row>
    <row r="423" spans="4:23">
      <c r="D423" s="46"/>
      <c r="E423" s="42"/>
      <c r="F423" s="42" t="str">
        <f t="shared" si="53"/>
        <v/>
      </c>
      <c r="G423" s="37"/>
      <c r="H423" s="12" t="str">
        <f t="shared" si="54"/>
        <v/>
      </c>
      <c r="I423" s="12"/>
      <c r="J423" s="37">
        <f>SUMIF(VENTAS!$K$3:$K$1048576,INVENTARIO!G423,VENTAS!$L$3:$L$1048576)</f>
        <v>0</v>
      </c>
      <c r="K423" s="43">
        <f t="shared" si="56"/>
        <v>0</v>
      </c>
      <c r="L423" s="39">
        <f>SUMIF(VENTAS!$K$3:$K$1048576,INVENTARIO!G423,VENTAS!$H$3:$H$1048576)</f>
        <v>0</v>
      </c>
      <c r="M423" s="44">
        <f t="shared" si="55"/>
        <v>0</v>
      </c>
      <c r="N423" s="43">
        <f t="shared" si="57"/>
        <v>0</v>
      </c>
      <c r="O423" s="45" t="str">
        <f t="shared" si="58"/>
        <v/>
      </c>
      <c r="S423" s="29" t="str">
        <f t="shared" si="52"/>
        <v/>
      </c>
      <c r="T423" s="69"/>
      <c r="U423" s="70"/>
      <c r="V423" s="70"/>
      <c r="W423" s="70"/>
    </row>
    <row r="424" spans="4:23">
      <c r="D424" s="46"/>
      <c r="E424" s="42"/>
      <c r="F424" s="42" t="str">
        <f t="shared" si="53"/>
        <v/>
      </c>
      <c r="G424" s="37"/>
      <c r="H424" s="12" t="str">
        <f t="shared" si="54"/>
        <v/>
      </c>
      <c r="I424" s="12"/>
      <c r="J424" s="37">
        <f>SUMIF(VENTAS!$K$3:$K$1048576,INVENTARIO!G424,VENTAS!$L$3:$L$1048576)</f>
        <v>0</v>
      </c>
      <c r="K424" s="43">
        <f t="shared" si="56"/>
        <v>0</v>
      </c>
      <c r="L424" s="39">
        <f>SUMIF(VENTAS!$K$3:$K$1048576,INVENTARIO!G424,VENTAS!$H$3:$H$1048576)</f>
        <v>0</v>
      </c>
      <c r="M424" s="44">
        <f t="shared" si="55"/>
        <v>0</v>
      </c>
      <c r="N424" s="43">
        <f t="shared" si="57"/>
        <v>0</v>
      </c>
      <c r="O424" s="45" t="str">
        <f t="shared" si="58"/>
        <v/>
      </c>
      <c r="S424" s="29" t="str">
        <f t="shared" si="52"/>
        <v/>
      </c>
      <c r="T424" s="69"/>
      <c r="U424" s="70"/>
      <c r="V424" s="70"/>
      <c r="W424" s="70"/>
    </row>
    <row r="425" spans="4:23">
      <c r="D425" s="46"/>
      <c r="E425" s="42"/>
      <c r="F425" s="42" t="str">
        <f t="shared" si="53"/>
        <v/>
      </c>
      <c r="G425" s="37"/>
      <c r="H425" s="12" t="str">
        <f t="shared" si="54"/>
        <v/>
      </c>
      <c r="I425" s="12"/>
      <c r="J425" s="37">
        <f>SUMIF(VENTAS!$K$3:$K$1048576,INVENTARIO!G425,VENTAS!$L$3:$L$1048576)</f>
        <v>0</v>
      </c>
      <c r="K425" s="43">
        <f t="shared" si="56"/>
        <v>0</v>
      </c>
      <c r="L425" s="39">
        <f>SUMIF(VENTAS!$K$3:$K$1048576,INVENTARIO!G425,VENTAS!$H$3:$H$1048576)</f>
        <v>0</v>
      </c>
      <c r="M425" s="44">
        <f t="shared" si="55"/>
        <v>0</v>
      </c>
      <c r="N425" s="43">
        <f t="shared" si="57"/>
        <v>0</v>
      </c>
      <c r="O425" s="45" t="str">
        <f t="shared" si="58"/>
        <v/>
      </c>
      <c r="S425" s="29" t="str">
        <f t="shared" si="52"/>
        <v/>
      </c>
      <c r="T425" s="69"/>
      <c r="U425" s="70"/>
      <c r="V425" s="70"/>
      <c r="W425" s="70"/>
    </row>
    <row r="426" spans="4:23">
      <c r="D426" s="46"/>
      <c r="E426" s="42"/>
      <c r="F426" s="42" t="str">
        <f t="shared" si="53"/>
        <v/>
      </c>
      <c r="G426" s="37"/>
      <c r="H426" s="12" t="str">
        <f t="shared" si="54"/>
        <v/>
      </c>
      <c r="I426" s="12"/>
      <c r="J426" s="37">
        <f>SUMIF(VENTAS!$K$3:$K$1048576,INVENTARIO!G426,VENTAS!$L$3:$L$1048576)</f>
        <v>0</v>
      </c>
      <c r="K426" s="43">
        <f t="shared" si="56"/>
        <v>0</v>
      </c>
      <c r="L426" s="39">
        <f>SUMIF(VENTAS!$K$3:$K$1048576,INVENTARIO!G426,VENTAS!$H$3:$H$1048576)</f>
        <v>0</v>
      </c>
      <c r="M426" s="44">
        <f t="shared" si="55"/>
        <v>0</v>
      </c>
      <c r="N426" s="43">
        <f t="shared" si="57"/>
        <v>0</v>
      </c>
      <c r="O426" s="45" t="str">
        <f t="shared" si="58"/>
        <v/>
      </c>
      <c r="S426" s="29" t="str">
        <f t="shared" si="52"/>
        <v/>
      </c>
      <c r="T426" s="69"/>
      <c r="U426" s="70"/>
      <c r="V426" s="70"/>
      <c r="W426" s="70"/>
    </row>
    <row r="427" spans="4:23">
      <c r="D427" s="46"/>
      <c r="E427" s="42"/>
      <c r="F427" s="42" t="str">
        <f t="shared" si="53"/>
        <v/>
      </c>
      <c r="G427" s="37"/>
      <c r="H427" s="12" t="str">
        <f t="shared" si="54"/>
        <v/>
      </c>
      <c r="I427" s="12"/>
      <c r="J427" s="37">
        <f>SUMIF(VENTAS!$K$3:$K$1048576,INVENTARIO!G427,VENTAS!$L$3:$L$1048576)</f>
        <v>0</v>
      </c>
      <c r="K427" s="43">
        <f t="shared" si="56"/>
        <v>0</v>
      </c>
      <c r="L427" s="39">
        <f>SUMIF(VENTAS!$K$3:$K$1048576,INVENTARIO!G427,VENTAS!$H$3:$H$1048576)</f>
        <v>0</v>
      </c>
      <c r="M427" s="44">
        <f t="shared" si="55"/>
        <v>0</v>
      </c>
      <c r="N427" s="43">
        <f t="shared" si="57"/>
        <v>0</v>
      </c>
      <c r="O427" s="45" t="str">
        <f t="shared" si="58"/>
        <v/>
      </c>
      <c r="S427" s="29" t="str">
        <f t="shared" si="52"/>
        <v/>
      </c>
      <c r="T427" s="69"/>
      <c r="U427" s="70"/>
      <c r="V427" s="70"/>
      <c r="W427" s="70"/>
    </row>
    <row r="428" spans="4:23">
      <c r="D428" s="46"/>
      <c r="E428" s="42"/>
      <c r="F428" s="42" t="str">
        <f t="shared" si="53"/>
        <v/>
      </c>
      <c r="G428" s="37"/>
      <c r="H428" s="12" t="str">
        <f t="shared" si="54"/>
        <v/>
      </c>
      <c r="I428" s="12"/>
      <c r="J428" s="37">
        <f>SUMIF(VENTAS!$K$3:$K$1048576,INVENTARIO!G428,VENTAS!$L$3:$L$1048576)</f>
        <v>0</v>
      </c>
      <c r="K428" s="43">
        <f t="shared" si="56"/>
        <v>0</v>
      </c>
      <c r="L428" s="39">
        <f>SUMIF(VENTAS!$K$3:$K$1048576,INVENTARIO!G428,VENTAS!$H$3:$H$1048576)</f>
        <v>0</v>
      </c>
      <c r="M428" s="44">
        <f t="shared" si="55"/>
        <v>0</v>
      </c>
      <c r="N428" s="43">
        <f t="shared" si="57"/>
        <v>0</v>
      </c>
      <c r="O428" s="45" t="str">
        <f t="shared" si="58"/>
        <v/>
      </c>
      <c r="S428" s="29" t="str">
        <f t="shared" si="52"/>
        <v/>
      </c>
      <c r="T428" s="69"/>
      <c r="U428" s="70"/>
      <c r="V428" s="70"/>
      <c r="W428" s="70"/>
    </row>
    <row r="429" spans="4:23">
      <c r="D429" s="46"/>
      <c r="E429" s="42"/>
      <c r="F429" s="42" t="str">
        <f t="shared" si="53"/>
        <v/>
      </c>
      <c r="G429" s="37"/>
      <c r="H429" s="12" t="str">
        <f t="shared" si="54"/>
        <v/>
      </c>
      <c r="I429" s="12"/>
      <c r="J429" s="37">
        <f>SUMIF(VENTAS!$K$3:$K$1048576,INVENTARIO!G429,VENTAS!$L$3:$L$1048576)</f>
        <v>0</v>
      </c>
      <c r="K429" s="43">
        <f t="shared" si="56"/>
        <v>0</v>
      </c>
      <c r="L429" s="39">
        <f>SUMIF(VENTAS!$K$3:$K$1048576,INVENTARIO!G429,VENTAS!$H$3:$H$1048576)</f>
        <v>0</v>
      </c>
      <c r="M429" s="44">
        <f t="shared" si="55"/>
        <v>0</v>
      </c>
      <c r="N429" s="43">
        <f t="shared" si="57"/>
        <v>0</v>
      </c>
      <c r="O429" s="45" t="str">
        <f t="shared" si="58"/>
        <v/>
      </c>
      <c r="S429" s="29" t="str">
        <f t="shared" si="52"/>
        <v/>
      </c>
      <c r="T429" s="69"/>
      <c r="U429" s="70"/>
      <c r="V429" s="70"/>
      <c r="W429" s="70"/>
    </row>
    <row r="430" spans="4:23">
      <c r="D430" s="46"/>
      <c r="E430" s="42"/>
      <c r="F430" s="42" t="str">
        <f t="shared" si="53"/>
        <v/>
      </c>
      <c r="G430" s="37"/>
      <c r="H430" s="12" t="str">
        <f t="shared" si="54"/>
        <v/>
      </c>
      <c r="I430" s="12"/>
      <c r="J430" s="37">
        <f>SUMIF(VENTAS!$K$3:$K$1048576,INVENTARIO!G430,VENTAS!$L$3:$L$1048576)</f>
        <v>0</v>
      </c>
      <c r="K430" s="43">
        <f t="shared" si="56"/>
        <v>0</v>
      </c>
      <c r="L430" s="39">
        <f>SUMIF(VENTAS!$K$3:$K$1048576,INVENTARIO!G430,VENTAS!$H$3:$H$1048576)</f>
        <v>0</v>
      </c>
      <c r="M430" s="44">
        <f t="shared" si="55"/>
        <v>0</v>
      </c>
      <c r="N430" s="43">
        <f t="shared" si="57"/>
        <v>0</v>
      </c>
      <c r="O430" s="45" t="str">
        <f t="shared" si="58"/>
        <v/>
      </c>
      <c r="S430" s="29" t="str">
        <f t="shared" si="52"/>
        <v/>
      </c>
      <c r="T430" s="69"/>
      <c r="U430" s="70"/>
      <c r="V430" s="70"/>
      <c r="W430" s="70"/>
    </row>
    <row r="431" spans="4:23">
      <c r="D431" s="46"/>
      <c r="E431" s="42"/>
      <c r="F431" s="42" t="str">
        <f t="shared" si="53"/>
        <v/>
      </c>
      <c r="G431" s="37"/>
      <c r="H431" s="12" t="str">
        <f t="shared" si="54"/>
        <v/>
      </c>
      <c r="I431" s="12"/>
      <c r="J431" s="37">
        <f>SUMIF(VENTAS!$K$3:$K$1048576,INVENTARIO!G431,VENTAS!$L$3:$L$1048576)</f>
        <v>0</v>
      </c>
      <c r="K431" s="43">
        <f t="shared" si="56"/>
        <v>0</v>
      </c>
      <c r="L431" s="39">
        <f>SUMIF(VENTAS!$K$3:$K$1048576,INVENTARIO!G431,VENTAS!$H$3:$H$1048576)</f>
        <v>0</v>
      </c>
      <c r="M431" s="44">
        <f t="shared" si="55"/>
        <v>0</v>
      </c>
      <c r="N431" s="43">
        <f t="shared" si="57"/>
        <v>0</v>
      </c>
      <c r="O431" s="45" t="str">
        <f t="shared" si="58"/>
        <v/>
      </c>
      <c r="S431" s="29" t="str">
        <f t="shared" si="52"/>
        <v/>
      </c>
      <c r="T431" s="69"/>
      <c r="U431" s="70"/>
      <c r="V431" s="70"/>
      <c r="W431" s="70"/>
    </row>
    <row r="432" spans="4:23">
      <c r="D432" s="46"/>
      <c r="E432" s="42"/>
      <c r="F432" s="42" t="str">
        <f t="shared" si="53"/>
        <v/>
      </c>
      <c r="G432" s="37"/>
      <c r="H432" s="12" t="str">
        <f t="shared" si="54"/>
        <v/>
      </c>
      <c r="I432" s="12"/>
      <c r="J432" s="37">
        <f>SUMIF(VENTAS!$K$3:$K$1048576,INVENTARIO!G432,VENTAS!$L$3:$L$1048576)</f>
        <v>0</v>
      </c>
      <c r="K432" s="43">
        <f t="shared" si="56"/>
        <v>0</v>
      </c>
      <c r="L432" s="39">
        <f>SUMIF(VENTAS!$K$3:$K$1048576,INVENTARIO!G432,VENTAS!$H$3:$H$1048576)</f>
        <v>0</v>
      </c>
      <c r="M432" s="44">
        <f t="shared" si="55"/>
        <v>0</v>
      </c>
      <c r="N432" s="43">
        <f t="shared" si="57"/>
        <v>0</v>
      </c>
      <c r="O432" s="45" t="str">
        <f t="shared" si="58"/>
        <v/>
      </c>
      <c r="S432" s="29" t="str">
        <f t="shared" si="52"/>
        <v/>
      </c>
      <c r="T432" s="69"/>
      <c r="U432" s="70"/>
      <c r="V432" s="70"/>
      <c r="W432" s="70"/>
    </row>
    <row r="433" spans="4:23">
      <c r="D433" s="46"/>
      <c r="E433" s="42"/>
      <c r="F433" s="42" t="str">
        <f t="shared" si="53"/>
        <v/>
      </c>
      <c r="G433" s="37"/>
      <c r="H433" s="12" t="str">
        <f t="shared" si="54"/>
        <v/>
      </c>
      <c r="I433" s="12"/>
      <c r="J433" s="37">
        <f>SUMIF(VENTAS!$K$3:$K$1048576,INVENTARIO!G433,VENTAS!$L$3:$L$1048576)</f>
        <v>0</v>
      </c>
      <c r="K433" s="43">
        <f t="shared" si="56"/>
        <v>0</v>
      </c>
      <c r="L433" s="39">
        <f>SUMIF(VENTAS!$K$3:$K$1048576,INVENTARIO!G433,VENTAS!$H$3:$H$1048576)</f>
        <v>0</v>
      </c>
      <c r="M433" s="44">
        <f t="shared" si="55"/>
        <v>0</v>
      </c>
      <c r="N433" s="43">
        <f t="shared" si="57"/>
        <v>0</v>
      </c>
      <c r="O433" s="45" t="str">
        <f t="shared" si="58"/>
        <v/>
      </c>
      <c r="S433" s="29" t="str">
        <f t="shared" si="52"/>
        <v/>
      </c>
      <c r="T433" s="69"/>
      <c r="U433" s="70"/>
      <c r="V433" s="70"/>
      <c r="W433" s="70"/>
    </row>
    <row r="434" spans="4:23">
      <c r="D434" s="46"/>
      <c r="E434" s="42"/>
      <c r="F434" s="42" t="str">
        <f t="shared" si="53"/>
        <v/>
      </c>
      <c r="G434" s="37"/>
      <c r="H434" s="12" t="str">
        <f t="shared" si="54"/>
        <v/>
      </c>
      <c r="I434" s="12"/>
      <c r="J434" s="37">
        <f>SUMIF(VENTAS!$K$3:$K$1048576,INVENTARIO!G434,VENTAS!$L$3:$L$1048576)</f>
        <v>0</v>
      </c>
      <c r="K434" s="43">
        <f t="shared" si="56"/>
        <v>0</v>
      </c>
      <c r="L434" s="39">
        <f>SUMIF(VENTAS!$K$3:$K$1048576,INVENTARIO!G434,VENTAS!$H$3:$H$1048576)</f>
        <v>0</v>
      </c>
      <c r="M434" s="44">
        <f t="shared" si="55"/>
        <v>0</v>
      </c>
      <c r="N434" s="43">
        <f t="shared" si="57"/>
        <v>0</v>
      </c>
      <c r="O434" s="45" t="str">
        <f t="shared" si="58"/>
        <v/>
      </c>
      <c r="S434" s="29" t="str">
        <f t="shared" si="52"/>
        <v/>
      </c>
      <c r="T434" s="69"/>
      <c r="U434" s="70"/>
      <c r="V434" s="70"/>
      <c r="W434" s="70"/>
    </row>
    <row r="435" spans="4:23">
      <c r="D435" s="46"/>
      <c r="E435" s="42"/>
      <c r="F435" s="42" t="str">
        <f t="shared" si="53"/>
        <v/>
      </c>
      <c r="G435" s="37"/>
      <c r="H435" s="12" t="str">
        <f t="shared" si="54"/>
        <v/>
      </c>
      <c r="I435" s="12"/>
      <c r="J435" s="37">
        <f>SUMIF(VENTAS!$K$3:$K$1048576,INVENTARIO!G435,VENTAS!$L$3:$L$1048576)</f>
        <v>0</v>
      </c>
      <c r="K435" s="43">
        <f t="shared" si="56"/>
        <v>0</v>
      </c>
      <c r="L435" s="39">
        <f>SUMIF(VENTAS!$K$3:$K$1048576,INVENTARIO!G435,VENTAS!$H$3:$H$1048576)</f>
        <v>0</v>
      </c>
      <c r="M435" s="44">
        <f t="shared" si="55"/>
        <v>0</v>
      </c>
      <c r="N435" s="43">
        <f t="shared" si="57"/>
        <v>0</v>
      </c>
      <c r="O435" s="45" t="str">
        <f t="shared" si="58"/>
        <v/>
      </c>
      <c r="S435" s="29" t="str">
        <f t="shared" si="52"/>
        <v/>
      </c>
      <c r="T435" s="69"/>
      <c r="U435" s="70"/>
      <c r="V435" s="70"/>
      <c r="W435" s="70"/>
    </row>
    <row r="436" spans="4:23">
      <c r="D436" s="46"/>
      <c r="E436" s="42"/>
      <c r="F436" s="42" t="str">
        <f t="shared" si="53"/>
        <v/>
      </c>
      <c r="G436" s="37"/>
      <c r="H436" s="12" t="str">
        <f t="shared" si="54"/>
        <v/>
      </c>
      <c r="I436" s="12"/>
      <c r="J436" s="37">
        <f>SUMIF(VENTAS!$K$3:$K$1048576,INVENTARIO!G436,VENTAS!$L$3:$L$1048576)</f>
        <v>0</v>
      </c>
      <c r="K436" s="43">
        <f t="shared" si="56"/>
        <v>0</v>
      </c>
      <c r="L436" s="39">
        <f>SUMIF(VENTAS!$K$3:$K$1048576,INVENTARIO!G436,VENTAS!$H$3:$H$1048576)</f>
        <v>0</v>
      </c>
      <c r="M436" s="44">
        <f t="shared" si="55"/>
        <v>0</v>
      </c>
      <c r="N436" s="43">
        <f t="shared" si="57"/>
        <v>0</v>
      </c>
      <c r="O436" s="45" t="str">
        <f t="shared" si="58"/>
        <v/>
      </c>
      <c r="S436" s="29" t="str">
        <f t="shared" si="52"/>
        <v/>
      </c>
      <c r="T436" s="69"/>
      <c r="U436" s="70"/>
      <c r="V436" s="70"/>
      <c r="W436" s="70"/>
    </row>
    <row r="437" spans="4:23">
      <c r="D437" s="46"/>
      <c r="E437" s="42"/>
      <c r="F437" s="42" t="str">
        <f t="shared" si="53"/>
        <v/>
      </c>
      <c r="G437" s="37"/>
      <c r="H437" s="12" t="str">
        <f t="shared" si="54"/>
        <v/>
      </c>
      <c r="I437" s="12"/>
      <c r="J437" s="37">
        <f>SUMIF(VENTAS!$K$3:$K$1048576,INVENTARIO!G437,VENTAS!$L$3:$L$1048576)</f>
        <v>0</v>
      </c>
      <c r="K437" s="43">
        <f t="shared" si="56"/>
        <v>0</v>
      </c>
      <c r="L437" s="39">
        <f>SUMIF(VENTAS!$K$3:$K$1048576,INVENTARIO!G437,VENTAS!$H$3:$H$1048576)</f>
        <v>0</v>
      </c>
      <c r="M437" s="44">
        <f t="shared" si="55"/>
        <v>0</v>
      </c>
      <c r="N437" s="43">
        <f t="shared" si="57"/>
        <v>0</v>
      </c>
      <c r="O437" s="45" t="str">
        <f t="shared" si="58"/>
        <v/>
      </c>
      <c r="S437" s="29" t="str">
        <f t="shared" si="52"/>
        <v/>
      </c>
      <c r="T437" s="69"/>
      <c r="U437" s="70"/>
      <c r="V437" s="70"/>
      <c r="W437" s="70"/>
    </row>
    <row r="438" spans="4:23">
      <c r="D438" s="46"/>
      <c r="E438" s="42"/>
      <c r="F438" s="42" t="str">
        <f t="shared" si="53"/>
        <v/>
      </c>
      <c r="G438" s="37"/>
      <c r="H438" s="12" t="str">
        <f t="shared" si="54"/>
        <v/>
      </c>
      <c r="I438" s="12"/>
      <c r="J438" s="37">
        <f>SUMIF(VENTAS!$K$3:$K$1048576,INVENTARIO!G438,VENTAS!$L$3:$L$1048576)</f>
        <v>0</v>
      </c>
      <c r="K438" s="43">
        <f t="shared" si="56"/>
        <v>0</v>
      </c>
      <c r="L438" s="39">
        <f>SUMIF(VENTAS!$K$3:$K$1048576,INVENTARIO!G438,VENTAS!$H$3:$H$1048576)</f>
        <v>0</v>
      </c>
      <c r="M438" s="44">
        <f t="shared" si="55"/>
        <v>0</v>
      </c>
      <c r="N438" s="43">
        <f t="shared" si="57"/>
        <v>0</v>
      </c>
      <c r="O438" s="45" t="str">
        <f t="shared" si="58"/>
        <v/>
      </c>
      <c r="S438" s="29" t="str">
        <f t="shared" si="52"/>
        <v/>
      </c>
      <c r="T438" s="69"/>
      <c r="U438" s="70"/>
      <c r="V438" s="70"/>
      <c r="W438" s="70"/>
    </row>
    <row r="439" spans="4:23">
      <c r="D439" s="46"/>
      <c r="E439" s="42"/>
      <c r="F439" s="42" t="str">
        <f t="shared" si="53"/>
        <v/>
      </c>
      <c r="G439" s="37"/>
      <c r="H439" s="12" t="str">
        <f t="shared" si="54"/>
        <v/>
      </c>
      <c r="I439" s="12"/>
      <c r="J439" s="37">
        <f>SUMIF(VENTAS!$K$3:$K$1048576,INVENTARIO!G439,VENTAS!$L$3:$L$1048576)</f>
        <v>0</v>
      </c>
      <c r="K439" s="43">
        <f t="shared" si="56"/>
        <v>0</v>
      </c>
      <c r="L439" s="39">
        <f>SUMIF(VENTAS!$K$3:$K$1048576,INVENTARIO!G439,VENTAS!$H$3:$H$1048576)</f>
        <v>0</v>
      </c>
      <c r="M439" s="44">
        <f t="shared" si="55"/>
        <v>0</v>
      </c>
      <c r="N439" s="43">
        <f t="shared" si="57"/>
        <v>0</v>
      </c>
      <c r="O439" s="45" t="str">
        <f t="shared" si="58"/>
        <v/>
      </c>
      <c r="S439" s="29" t="str">
        <f t="shared" si="52"/>
        <v/>
      </c>
      <c r="T439" s="69"/>
      <c r="U439" s="70"/>
      <c r="V439" s="70"/>
      <c r="W439" s="70"/>
    </row>
    <row r="440" spans="4:23">
      <c r="D440" s="46"/>
      <c r="E440" s="42"/>
      <c r="F440" s="42" t="str">
        <f t="shared" si="53"/>
        <v/>
      </c>
      <c r="G440" s="37"/>
      <c r="H440" s="12" t="str">
        <f t="shared" si="54"/>
        <v/>
      </c>
      <c r="I440" s="12"/>
      <c r="J440" s="37">
        <f>SUMIF(VENTAS!$K$3:$K$1048576,INVENTARIO!G440,VENTAS!$L$3:$L$1048576)</f>
        <v>0</v>
      </c>
      <c r="K440" s="43">
        <f t="shared" si="56"/>
        <v>0</v>
      </c>
      <c r="L440" s="39">
        <f>SUMIF(VENTAS!$K$3:$K$1048576,INVENTARIO!G440,VENTAS!$H$3:$H$1048576)</f>
        <v>0</v>
      </c>
      <c r="M440" s="44">
        <f t="shared" si="55"/>
        <v>0</v>
      </c>
      <c r="N440" s="43">
        <f t="shared" si="57"/>
        <v>0</v>
      </c>
      <c r="O440" s="45" t="str">
        <f t="shared" si="58"/>
        <v/>
      </c>
      <c r="S440" s="29" t="str">
        <f t="shared" si="52"/>
        <v/>
      </c>
      <c r="T440" s="69"/>
      <c r="U440" s="70"/>
      <c r="V440" s="70"/>
      <c r="W440" s="70"/>
    </row>
    <row r="441" spans="4:23">
      <c r="D441" s="46"/>
      <c r="E441" s="42"/>
      <c r="F441" s="42" t="str">
        <f t="shared" si="53"/>
        <v/>
      </c>
      <c r="G441" s="37"/>
      <c r="H441" s="12" t="str">
        <f t="shared" si="54"/>
        <v/>
      </c>
      <c r="I441" s="12"/>
      <c r="J441" s="37">
        <f>SUMIF(VENTAS!$K$3:$K$1048576,INVENTARIO!G441,VENTAS!$L$3:$L$1048576)</f>
        <v>0</v>
      </c>
      <c r="K441" s="43">
        <f t="shared" si="56"/>
        <v>0</v>
      </c>
      <c r="L441" s="39">
        <f>SUMIF(VENTAS!$K$3:$K$1048576,INVENTARIO!G441,VENTAS!$H$3:$H$1048576)</f>
        <v>0</v>
      </c>
      <c r="M441" s="44">
        <f t="shared" si="55"/>
        <v>0</v>
      </c>
      <c r="N441" s="43">
        <f t="shared" si="57"/>
        <v>0</v>
      </c>
      <c r="O441" s="45" t="str">
        <f t="shared" si="58"/>
        <v/>
      </c>
      <c r="S441" s="29" t="str">
        <f t="shared" si="52"/>
        <v/>
      </c>
      <c r="T441" s="69"/>
      <c r="U441" s="70"/>
      <c r="V441" s="70"/>
      <c r="W441" s="70"/>
    </row>
    <row r="442" spans="4:23">
      <c r="D442" s="46"/>
      <c r="E442" s="42"/>
      <c r="F442" s="42" t="str">
        <f t="shared" si="53"/>
        <v/>
      </c>
      <c r="G442" s="37"/>
      <c r="H442" s="12" t="str">
        <f t="shared" si="54"/>
        <v/>
      </c>
      <c r="I442" s="12"/>
      <c r="J442" s="37">
        <f>SUMIF(VENTAS!$K$3:$K$1048576,INVENTARIO!G442,VENTAS!$L$3:$L$1048576)</f>
        <v>0</v>
      </c>
      <c r="K442" s="43">
        <f t="shared" si="56"/>
        <v>0</v>
      </c>
      <c r="L442" s="39">
        <f>SUMIF(VENTAS!$K$3:$K$1048576,INVENTARIO!G442,VENTAS!$H$3:$H$1048576)</f>
        <v>0</v>
      </c>
      <c r="M442" s="44">
        <f t="shared" si="55"/>
        <v>0</v>
      </c>
      <c r="N442" s="43">
        <f t="shared" si="57"/>
        <v>0</v>
      </c>
      <c r="O442" s="45" t="str">
        <f t="shared" si="58"/>
        <v/>
      </c>
      <c r="S442" s="29" t="str">
        <f t="shared" si="52"/>
        <v/>
      </c>
      <c r="T442" s="69"/>
      <c r="U442" s="70"/>
      <c r="V442" s="70"/>
      <c r="W442" s="70"/>
    </row>
    <row r="443" spans="4:23">
      <c r="D443" s="46"/>
      <c r="E443" s="42"/>
      <c r="F443" s="42" t="str">
        <f t="shared" si="53"/>
        <v/>
      </c>
      <c r="G443" s="37"/>
      <c r="H443" s="12" t="str">
        <f t="shared" si="54"/>
        <v/>
      </c>
      <c r="I443" s="12"/>
      <c r="J443" s="37">
        <f>SUMIF(VENTAS!$K$3:$K$1048576,INVENTARIO!G443,VENTAS!$L$3:$L$1048576)</f>
        <v>0</v>
      </c>
      <c r="K443" s="43">
        <f t="shared" si="56"/>
        <v>0</v>
      </c>
      <c r="L443" s="39">
        <f>SUMIF(VENTAS!$K$3:$K$1048576,INVENTARIO!G443,VENTAS!$H$3:$H$1048576)</f>
        <v>0</v>
      </c>
      <c r="M443" s="44">
        <f t="shared" si="55"/>
        <v>0</v>
      </c>
      <c r="N443" s="43">
        <f t="shared" si="57"/>
        <v>0</v>
      </c>
      <c r="O443" s="45" t="str">
        <f t="shared" si="58"/>
        <v/>
      </c>
      <c r="S443" s="29" t="str">
        <f t="shared" si="52"/>
        <v/>
      </c>
      <c r="T443" s="69"/>
      <c r="U443" s="70"/>
      <c r="V443" s="70"/>
      <c r="W443" s="70"/>
    </row>
    <row r="444" spans="4:23">
      <c r="D444" s="46"/>
      <c r="E444" s="42"/>
      <c r="F444" s="42" t="str">
        <f t="shared" si="53"/>
        <v/>
      </c>
      <c r="G444" s="37"/>
      <c r="H444" s="12" t="str">
        <f t="shared" si="54"/>
        <v/>
      </c>
      <c r="I444" s="12"/>
      <c r="J444" s="37">
        <f>SUMIF(VENTAS!$K$3:$K$1048576,INVENTARIO!G444,VENTAS!$L$3:$L$1048576)</f>
        <v>0</v>
      </c>
      <c r="K444" s="43">
        <f t="shared" si="56"/>
        <v>0</v>
      </c>
      <c r="L444" s="39">
        <f>SUMIF(VENTAS!$K$3:$K$1048576,INVENTARIO!G444,VENTAS!$H$3:$H$1048576)</f>
        <v>0</v>
      </c>
      <c r="M444" s="44">
        <f t="shared" si="55"/>
        <v>0</v>
      </c>
      <c r="N444" s="43">
        <f t="shared" si="57"/>
        <v>0</v>
      </c>
      <c r="O444" s="45" t="str">
        <f t="shared" si="58"/>
        <v/>
      </c>
      <c r="S444" s="29" t="str">
        <f t="shared" si="52"/>
        <v/>
      </c>
      <c r="T444" s="69"/>
      <c r="U444" s="70"/>
      <c r="V444" s="70"/>
      <c r="W444" s="70"/>
    </row>
    <row r="445" spans="4:23">
      <c r="D445" s="46"/>
      <c r="E445" s="42"/>
      <c r="F445" s="42" t="str">
        <f t="shared" si="53"/>
        <v/>
      </c>
      <c r="G445" s="37"/>
      <c r="H445" s="12" t="str">
        <f t="shared" si="54"/>
        <v/>
      </c>
      <c r="I445" s="12"/>
      <c r="J445" s="37">
        <f>SUMIF(VENTAS!$K$3:$K$1048576,INVENTARIO!G445,VENTAS!$L$3:$L$1048576)</f>
        <v>0</v>
      </c>
      <c r="K445" s="43">
        <f t="shared" si="56"/>
        <v>0</v>
      </c>
      <c r="L445" s="39">
        <f>SUMIF(VENTAS!$K$3:$K$1048576,INVENTARIO!G445,VENTAS!$H$3:$H$1048576)</f>
        <v>0</v>
      </c>
      <c r="M445" s="44">
        <f t="shared" si="55"/>
        <v>0</v>
      </c>
      <c r="N445" s="43">
        <f t="shared" si="57"/>
        <v>0</v>
      </c>
      <c r="O445" s="45" t="str">
        <f t="shared" si="58"/>
        <v/>
      </c>
      <c r="S445" s="29" t="str">
        <f t="shared" si="52"/>
        <v/>
      </c>
      <c r="T445" s="69"/>
      <c r="U445" s="70"/>
      <c r="V445" s="70"/>
      <c r="W445" s="70"/>
    </row>
    <row r="446" spans="4:23">
      <c r="D446" s="46"/>
      <c r="E446" s="42"/>
      <c r="F446" s="42" t="str">
        <f t="shared" si="53"/>
        <v/>
      </c>
      <c r="G446" s="37"/>
      <c r="H446" s="12" t="str">
        <f t="shared" si="54"/>
        <v/>
      </c>
      <c r="I446" s="12"/>
      <c r="J446" s="37">
        <f>SUMIF(VENTAS!$K$3:$K$1048576,INVENTARIO!G446,VENTAS!$L$3:$L$1048576)</f>
        <v>0</v>
      </c>
      <c r="K446" s="43">
        <f t="shared" si="56"/>
        <v>0</v>
      </c>
      <c r="L446" s="39">
        <f>SUMIF(VENTAS!$K$3:$K$1048576,INVENTARIO!G446,VENTAS!$H$3:$H$1048576)</f>
        <v>0</v>
      </c>
      <c r="M446" s="44">
        <f t="shared" si="55"/>
        <v>0</v>
      </c>
      <c r="N446" s="43">
        <f t="shared" si="57"/>
        <v>0</v>
      </c>
      <c r="O446" s="45" t="str">
        <f t="shared" si="58"/>
        <v/>
      </c>
      <c r="S446" s="29" t="str">
        <f t="shared" si="52"/>
        <v/>
      </c>
      <c r="T446" s="69"/>
      <c r="U446" s="70"/>
      <c r="V446" s="70"/>
      <c r="W446" s="70"/>
    </row>
    <row r="447" spans="4:23">
      <c r="D447" s="46"/>
      <c r="E447" s="42"/>
      <c r="F447" s="42" t="str">
        <f t="shared" si="53"/>
        <v/>
      </c>
      <c r="G447" s="37"/>
      <c r="H447" s="12" t="str">
        <f t="shared" si="54"/>
        <v/>
      </c>
      <c r="I447" s="12"/>
      <c r="J447" s="37">
        <f>SUMIF(VENTAS!$K$3:$K$1048576,INVENTARIO!G447,VENTAS!$L$3:$L$1048576)</f>
        <v>0</v>
      </c>
      <c r="K447" s="43">
        <f t="shared" si="56"/>
        <v>0</v>
      </c>
      <c r="L447" s="39">
        <f>SUMIF(VENTAS!$K$3:$K$1048576,INVENTARIO!G447,VENTAS!$H$3:$H$1048576)</f>
        <v>0</v>
      </c>
      <c r="M447" s="44">
        <f t="shared" si="55"/>
        <v>0</v>
      </c>
      <c r="N447" s="43">
        <f t="shared" si="57"/>
        <v>0</v>
      </c>
      <c r="O447" s="45" t="str">
        <f t="shared" si="58"/>
        <v/>
      </c>
      <c r="S447" s="29" t="str">
        <f t="shared" si="52"/>
        <v/>
      </c>
      <c r="T447" s="69"/>
      <c r="U447" s="70"/>
      <c r="V447" s="70"/>
      <c r="W447" s="70"/>
    </row>
    <row r="448" spans="4:23">
      <c r="D448" s="46"/>
      <c r="E448" s="42"/>
      <c r="F448" s="42" t="str">
        <f t="shared" si="53"/>
        <v/>
      </c>
      <c r="G448" s="37"/>
      <c r="H448" s="12" t="str">
        <f t="shared" si="54"/>
        <v/>
      </c>
      <c r="I448" s="12"/>
      <c r="J448" s="37">
        <f>SUMIF(VENTAS!$K$3:$K$1048576,INVENTARIO!G448,VENTAS!$L$3:$L$1048576)</f>
        <v>0</v>
      </c>
      <c r="K448" s="43">
        <f t="shared" si="56"/>
        <v>0</v>
      </c>
      <c r="L448" s="39">
        <f>SUMIF(VENTAS!$K$3:$K$1048576,INVENTARIO!G448,VENTAS!$H$3:$H$1048576)</f>
        <v>0</v>
      </c>
      <c r="M448" s="44">
        <f t="shared" si="55"/>
        <v>0</v>
      </c>
      <c r="N448" s="43">
        <f t="shared" si="57"/>
        <v>0</v>
      </c>
      <c r="O448" s="45" t="str">
        <f t="shared" si="58"/>
        <v/>
      </c>
      <c r="S448" s="29" t="str">
        <f t="shared" si="52"/>
        <v/>
      </c>
      <c r="T448" s="69"/>
      <c r="U448" s="70"/>
      <c r="V448" s="70"/>
      <c r="W448" s="70"/>
    </row>
    <row r="449" spans="4:23">
      <c r="D449" s="46"/>
      <c r="E449" s="42"/>
      <c r="F449" s="42" t="str">
        <f t="shared" si="53"/>
        <v/>
      </c>
      <c r="G449" s="37"/>
      <c r="H449" s="12" t="str">
        <f t="shared" si="54"/>
        <v/>
      </c>
      <c r="I449" s="12"/>
      <c r="J449" s="37">
        <f>SUMIF(VENTAS!$K$3:$K$1048576,INVENTARIO!G449,VENTAS!$L$3:$L$1048576)</f>
        <v>0</v>
      </c>
      <c r="K449" s="43">
        <f t="shared" si="56"/>
        <v>0</v>
      </c>
      <c r="L449" s="39">
        <f>SUMIF(VENTAS!$K$3:$K$1048576,INVENTARIO!G449,VENTAS!$H$3:$H$1048576)</f>
        <v>0</v>
      </c>
      <c r="M449" s="44">
        <f t="shared" si="55"/>
        <v>0</v>
      </c>
      <c r="N449" s="43">
        <f t="shared" si="57"/>
        <v>0</v>
      </c>
      <c r="O449" s="45" t="str">
        <f t="shared" si="58"/>
        <v/>
      </c>
      <c r="S449" s="29" t="str">
        <f t="shared" ref="S449:S491" si="59">_xlfn.CONCAT(U449,W449,V449)</f>
        <v/>
      </c>
      <c r="T449" s="69"/>
      <c r="U449" s="70"/>
      <c r="V449" s="70"/>
      <c r="W449" s="70"/>
    </row>
    <row r="450" spans="4:23">
      <c r="D450" s="46"/>
      <c r="E450" s="42"/>
      <c r="F450" s="42" t="str">
        <f t="shared" si="53"/>
        <v/>
      </c>
      <c r="G450" s="37"/>
      <c r="H450" s="12" t="str">
        <f t="shared" si="54"/>
        <v/>
      </c>
      <c r="I450" s="12"/>
      <c r="J450" s="37">
        <f>SUMIF(VENTAS!$K$3:$K$1048576,INVENTARIO!G450,VENTAS!$L$3:$L$1048576)</f>
        <v>0</v>
      </c>
      <c r="K450" s="43">
        <f t="shared" si="56"/>
        <v>0</v>
      </c>
      <c r="L450" s="39">
        <f>SUMIF(VENTAS!$K$3:$K$1048576,INVENTARIO!G450,VENTAS!$H$3:$H$1048576)</f>
        <v>0</v>
      </c>
      <c r="M450" s="44">
        <f t="shared" si="55"/>
        <v>0</v>
      </c>
      <c r="N450" s="43">
        <f t="shared" si="57"/>
        <v>0</v>
      </c>
      <c r="O450" s="45" t="str">
        <f t="shared" si="58"/>
        <v/>
      </c>
      <c r="S450" s="29" t="str">
        <f t="shared" si="59"/>
        <v/>
      </c>
      <c r="T450" s="69"/>
      <c r="U450" s="70"/>
      <c r="V450" s="70"/>
      <c r="W450" s="70"/>
    </row>
    <row r="451" spans="4:23">
      <c r="D451" s="46"/>
      <c r="E451" s="42"/>
      <c r="F451" s="42" t="str">
        <f t="shared" ref="F451:F514" si="60">IFERROR(VLOOKUP(G451,$S$3:$U$491,3,0),"")</f>
        <v/>
      </c>
      <c r="G451" s="37"/>
      <c r="H451" s="12" t="str">
        <f t="shared" ref="H451:H514" si="61">IFERROR(VLOOKUP(G451,$S$3:$V$491,4,0),"")</f>
        <v/>
      </c>
      <c r="I451" s="12"/>
      <c r="J451" s="37">
        <f>SUMIF(VENTAS!$K$3:$K$1048576,INVENTARIO!G451,VENTAS!$L$3:$L$1048576)</f>
        <v>0</v>
      </c>
      <c r="K451" s="43">
        <f t="shared" si="56"/>
        <v>0</v>
      </c>
      <c r="L451" s="39">
        <f>SUMIF(VENTAS!$K$3:$K$1048576,INVENTARIO!G451,VENTAS!$H$3:$H$1048576)</f>
        <v>0</v>
      </c>
      <c r="M451" s="44">
        <f t="shared" ref="M451:M514" si="62">IFERROR(VLOOKUP(G451,$S$3:$Y$1048576,7,0)*J451,0)</f>
        <v>0</v>
      </c>
      <c r="N451" s="43">
        <f t="shared" si="57"/>
        <v>0</v>
      </c>
      <c r="O451" s="45" t="str">
        <f t="shared" si="58"/>
        <v/>
      </c>
      <c r="S451" s="29" t="str">
        <f t="shared" si="59"/>
        <v/>
      </c>
      <c r="T451" s="69"/>
      <c r="U451" s="70"/>
      <c r="V451" s="70"/>
      <c r="W451" s="70"/>
    </row>
    <row r="452" spans="4:23">
      <c r="D452" s="46"/>
      <c r="E452" s="42"/>
      <c r="F452" s="42" t="str">
        <f t="shared" si="60"/>
        <v/>
      </c>
      <c r="G452" s="37"/>
      <c r="H452" s="12" t="str">
        <f t="shared" si="61"/>
        <v/>
      </c>
      <c r="I452" s="12"/>
      <c r="J452" s="37">
        <f>SUMIF(VENTAS!$K$3:$K$1048576,INVENTARIO!G452,VENTAS!$L$3:$L$1048576)</f>
        <v>0</v>
      </c>
      <c r="K452" s="43">
        <f t="shared" ref="K452:K514" si="63">IFERROR(I452-J452,0)</f>
        <v>0</v>
      </c>
      <c r="L452" s="39">
        <f>SUMIF(VENTAS!$K$3:$K$1048576,INVENTARIO!G452,VENTAS!$H$3:$H$1048576)</f>
        <v>0</v>
      </c>
      <c r="M452" s="44">
        <f t="shared" si="62"/>
        <v>0</v>
      </c>
      <c r="N452" s="43">
        <f t="shared" ref="N452:N514" si="64">IFERROR(L452-M452,0)</f>
        <v>0</v>
      </c>
      <c r="O452" s="45" t="str">
        <f t="shared" ref="O452:O514" si="65">IFERROR(M452/L452-1,"")</f>
        <v/>
      </c>
      <c r="S452" s="29" t="str">
        <f t="shared" si="59"/>
        <v/>
      </c>
      <c r="T452" s="69"/>
      <c r="U452" s="70"/>
      <c r="V452" s="70"/>
      <c r="W452" s="70"/>
    </row>
    <row r="453" spans="4:23">
      <c r="D453" s="46"/>
      <c r="E453" s="42"/>
      <c r="F453" s="42" t="str">
        <f t="shared" si="60"/>
        <v/>
      </c>
      <c r="G453" s="37"/>
      <c r="H453" s="12" t="str">
        <f t="shared" si="61"/>
        <v/>
      </c>
      <c r="I453" s="12"/>
      <c r="J453" s="37">
        <f>SUMIF(VENTAS!$K$3:$K$1048576,INVENTARIO!G453,VENTAS!$L$3:$L$1048576)</f>
        <v>0</v>
      </c>
      <c r="K453" s="43">
        <f t="shared" si="63"/>
        <v>0</v>
      </c>
      <c r="L453" s="39">
        <f>SUMIF(VENTAS!$K$3:$K$1048576,INVENTARIO!G453,VENTAS!$H$3:$H$1048576)</f>
        <v>0</v>
      </c>
      <c r="M453" s="44">
        <f t="shared" si="62"/>
        <v>0</v>
      </c>
      <c r="N453" s="43">
        <f t="shared" si="64"/>
        <v>0</v>
      </c>
      <c r="O453" s="45" t="str">
        <f t="shared" si="65"/>
        <v/>
      </c>
      <c r="S453" s="29" t="str">
        <f t="shared" si="59"/>
        <v/>
      </c>
      <c r="T453" s="69"/>
      <c r="U453" s="70"/>
      <c r="V453" s="70"/>
      <c r="W453" s="70"/>
    </row>
    <row r="454" spans="4:23">
      <c r="D454" s="46"/>
      <c r="E454" s="42"/>
      <c r="F454" s="42" t="str">
        <f t="shared" si="60"/>
        <v/>
      </c>
      <c r="G454" s="37"/>
      <c r="H454" s="12" t="str">
        <f t="shared" si="61"/>
        <v/>
      </c>
      <c r="I454" s="12"/>
      <c r="J454" s="37">
        <f>SUMIF(VENTAS!$K$3:$K$1048576,INVENTARIO!G454,VENTAS!$L$3:$L$1048576)</f>
        <v>0</v>
      </c>
      <c r="K454" s="43">
        <f t="shared" si="63"/>
        <v>0</v>
      </c>
      <c r="L454" s="39">
        <f>SUMIF(VENTAS!$K$3:$K$1048576,INVENTARIO!G454,VENTAS!$H$3:$H$1048576)</f>
        <v>0</v>
      </c>
      <c r="M454" s="44">
        <f t="shared" si="62"/>
        <v>0</v>
      </c>
      <c r="N454" s="43">
        <f t="shared" si="64"/>
        <v>0</v>
      </c>
      <c r="O454" s="45" t="str">
        <f t="shared" si="65"/>
        <v/>
      </c>
      <c r="S454" s="29" t="str">
        <f t="shared" si="59"/>
        <v/>
      </c>
      <c r="T454" s="69"/>
      <c r="U454" s="70"/>
      <c r="V454" s="70"/>
      <c r="W454" s="70"/>
    </row>
    <row r="455" spans="4:23">
      <c r="D455" s="46"/>
      <c r="E455" s="42"/>
      <c r="F455" s="42" t="str">
        <f t="shared" si="60"/>
        <v/>
      </c>
      <c r="G455" s="37"/>
      <c r="H455" s="12" t="str">
        <f t="shared" si="61"/>
        <v/>
      </c>
      <c r="I455" s="12"/>
      <c r="J455" s="37">
        <f>SUMIF(VENTAS!$K$3:$K$1048576,INVENTARIO!G455,VENTAS!$L$3:$L$1048576)</f>
        <v>0</v>
      </c>
      <c r="K455" s="43">
        <f t="shared" si="63"/>
        <v>0</v>
      </c>
      <c r="L455" s="39">
        <f>SUMIF(VENTAS!$K$3:$K$1048576,INVENTARIO!G455,VENTAS!$H$3:$H$1048576)</f>
        <v>0</v>
      </c>
      <c r="M455" s="44">
        <f t="shared" si="62"/>
        <v>0</v>
      </c>
      <c r="N455" s="43">
        <f t="shared" si="64"/>
        <v>0</v>
      </c>
      <c r="O455" s="45" t="str">
        <f t="shared" si="65"/>
        <v/>
      </c>
      <c r="S455" s="29" t="str">
        <f t="shared" si="59"/>
        <v/>
      </c>
      <c r="T455" s="69"/>
      <c r="U455" s="69"/>
      <c r="V455" s="70"/>
      <c r="W455" s="70"/>
    </row>
    <row r="456" spans="4:23">
      <c r="D456" s="46"/>
      <c r="E456" s="42"/>
      <c r="F456" s="42" t="str">
        <f t="shared" si="60"/>
        <v/>
      </c>
      <c r="G456" s="37"/>
      <c r="H456" s="12" t="str">
        <f t="shared" si="61"/>
        <v/>
      </c>
      <c r="I456" s="12"/>
      <c r="J456" s="37">
        <f>SUMIF(VENTAS!$K$3:$K$1048576,INVENTARIO!G456,VENTAS!$L$3:$L$1048576)</f>
        <v>0</v>
      </c>
      <c r="K456" s="43">
        <f t="shared" si="63"/>
        <v>0</v>
      </c>
      <c r="L456" s="39">
        <f>SUMIF(VENTAS!$K$3:$K$1048576,INVENTARIO!G456,VENTAS!$H$3:$H$1048576)</f>
        <v>0</v>
      </c>
      <c r="M456" s="44">
        <f t="shared" si="62"/>
        <v>0</v>
      </c>
      <c r="N456" s="43">
        <f t="shared" si="64"/>
        <v>0</v>
      </c>
      <c r="O456" s="45" t="str">
        <f t="shared" si="65"/>
        <v/>
      </c>
      <c r="S456" s="29" t="str">
        <f t="shared" si="59"/>
        <v/>
      </c>
      <c r="T456" s="69"/>
      <c r="U456" s="69"/>
      <c r="V456" s="70"/>
      <c r="W456" s="70"/>
    </row>
    <row r="457" spans="4:23">
      <c r="D457" s="46"/>
      <c r="E457" s="42"/>
      <c r="F457" s="42" t="str">
        <f t="shared" si="60"/>
        <v/>
      </c>
      <c r="G457" s="37"/>
      <c r="H457" s="12" t="str">
        <f t="shared" si="61"/>
        <v/>
      </c>
      <c r="I457" s="12"/>
      <c r="J457" s="37">
        <f>SUMIF(VENTAS!$K$3:$K$1048576,INVENTARIO!G457,VENTAS!$L$3:$L$1048576)</f>
        <v>0</v>
      </c>
      <c r="K457" s="43">
        <f t="shared" si="63"/>
        <v>0</v>
      </c>
      <c r="L457" s="39">
        <f>SUMIF(VENTAS!$K$3:$K$1048576,INVENTARIO!G457,VENTAS!$H$3:$H$1048576)</f>
        <v>0</v>
      </c>
      <c r="M457" s="44">
        <f t="shared" si="62"/>
        <v>0</v>
      </c>
      <c r="N457" s="43">
        <f t="shared" si="64"/>
        <v>0</v>
      </c>
      <c r="O457" s="45" t="str">
        <f t="shared" si="65"/>
        <v/>
      </c>
      <c r="S457" s="29" t="str">
        <f t="shared" si="59"/>
        <v/>
      </c>
      <c r="T457" s="69"/>
      <c r="U457" s="69"/>
      <c r="V457" s="70"/>
      <c r="W457" s="70"/>
    </row>
    <row r="458" spans="4:23">
      <c r="D458" s="46"/>
      <c r="E458" s="42"/>
      <c r="F458" s="42" t="str">
        <f t="shared" si="60"/>
        <v/>
      </c>
      <c r="G458" s="37"/>
      <c r="H458" s="12" t="str">
        <f t="shared" si="61"/>
        <v/>
      </c>
      <c r="I458" s="12"/>
      <c r="J458" s="37">
        <f>SUMIF(VENTAS!$K$3:$K$1048576,INVENTARIO!G458,VENTAS!$L$3:$L$1048576)</f>
        <v>0</v>
      </c>
      <c r="K458" s="43">
        <f t="shared" si="63"/>
        <v>0</v>
      </c>
      <c r="L458" s="39">
        <f>SUMIF(VENTAS!$K$3:$K$1048576,INVENTARIO!G458,VENTAS!$H$3:$H$1048576)</f>
        <v>0</v>
      </c>
      <c r="M458" s="44">
        <f t="shared" si="62"/>
        <v>0</v>
      </c>
      <c r="N458" s="43">
        <f t="shared" si="64"/>
        <v>0</v>
      </c>
      <c r="O458" s="45" t="str">
        <f t="shared" si="65"/>
        <v/>
      </c>
      <c r="S458" s="29" t="str">
        <f t="shared" si="59"/>
        <v/>
      </c>
      <c r="T458" s="69"/>
      <c r="U458" s="69"/>
      <c r="V458" s="70"/>
      <c r="W458" s="70"/>
    </row>
    <row r="459" spans="4:23">
      <c r="D459" s="46"/>
      <c r="E459" s="42"/>
      <c r="F459" s="42" t="str">
        <f t="shared" si="60"/>
        <v/>
      </c>
      <c r="G459" s="37"/>
      <c r="H459" s="12" t="str">
        <f t="shared" si="61"/>
        <v/>
      </c>
      <c r="I459" s="12"/>
      <c r="J459" s="37">
        <f>SUMIF(VENTAS!$K$3:$K$1048576,INVENTARIO!G459,VENTAS!$L$3:$L$1048576)</f>
        <v>0</v>
      </c>
      <c r="K459" s="43">
        <f t="shared" si="63"/>
        <v>0</v>
      </c>
      <c r="L459" s="39">
        <f>SUMIF(VENTAS!$K$3:$K$1048576,INVENTARIO!G459,VENTAS!$H$3:$H$1048576)</f>
        <v>0</v>
      </c>
      <c r="M459" s="44">
        <f t="shared" si="62"/>
        <v>0</v>
      </c>
      <c r="N459" s="43">
        <f t="shared" si="64"/>
        <v>0</v>
      </c>
      <c r="O459" s="45" t="str">
        <f t="shared" si="65"/>
        <v/>
      </c>
      <c r="S459" s="29" t="str">
        <f t="shared" si="59"/>
        <v/>
      </c>
      <c r="T459" s="69"/>
      <c r="U459" s="69"/>
      <c r="V459" s="70"/>
      <c r="W459" s="70"/>
    </row>
    <row r="460" spans="4:23">
      <c r="D460" s="46"/>
      <c r="E460" s="42"/>
      <c r="F460" s="42" t="str">
        <f t="shared" si="60"/>
        <v/>
      </c>
      <c r="G460" s="37"/>
      <c r="H460" s="12" t="str">
        <f t="shared" si="61"/>
        <v/>
      </c>
      <c r="I460" s="12"/>
      <c r="J460" s="37">
        <f>SUMIF(VENTAS!$K$3:$K$1048576,INVENTARIO!G460,VENTAS!$L$3:$L$1048576)</f>
        <v>0</v>
      </c>
      <c r="K460" s="43">
        <f t="shared" si="63"/>
        <v>0</v>
      </c>
      <c r="L460" s="39">
        <f>SUMIF(VENTAS!$K$3:$K$1048576,INVENTARIO!G460,VENTAS!$H$3:$H$1048576)</f>
        <v>0</v>
      </c>
      <c r="M460" s="44">
        <f t="shared" si="62"/>
        <v>0</v>
      </c>
      <c r="N460" s="43">
        <f t="shared" si="64"/>
        <v>0</v>
      </c>
      <c r="O460" s="45" t="str">
        <f t="shared" si="65"/>
        <v/>
      </c>
      <c r="S460" s="29" t="str">
        <f t="shared" si="59"/>
        <v/>
      </c>
      <c r="T460" s="69"/>
      <c r="U460" s="69"/>
      <c r="V460" s="70"/>
      <c r="W460" s="70"/>
    </row>
    <row r="461" spans="4:23">
      <c r="D461" s="46"/>
      <c r="E461" s="42"/>
      <c r="F461" s="42" t="str">
        <f t="shared" si="60"/>
        <v/>
      </c>
      <c r="G461" s="37"/>
      <c r="H461" s="12" t="str">
        <f t="shared" si="61"/>
        <v/>
      </c>
      <c r="I461" s="12"/>
      <c r="J461" s="37">
        <f>SUMIF(VENTAS!$K$3:$K$1048576,INVENTARIO!G461,VENTAS!$L$3:$L$1048576)</f>
        <v>0</v>
      </c>
      <c r="K461" s="43">
        <f t="shared" si="63"/>
        <v>0</v>
      </c>
      <c r="L461" s="39">
        <f>SUMIF(VENTAS!$K$3:$K$1048576,INVENTARIO!G461,VENTAS!$H$3:$H$1048576)</f>
        <v>0</v>
      </c>
      <c r="M461" s="44">
        <f t="shared" si="62"/>
        <v>0</v>
      </c>
      <c r="N461" s="43">
        <f t="shared" si="64"/>
        <v>0</v>
      </c>
      <c r="O461" s="45" t="str">
        <f t="shared" si="65"/>
        <v/>
      </c>
      <c r="S461" s="29" t="str">
        <f t="shared" si="59"/>
        <v/>
      </c>
      <c r="T461" s="69"/>
      <c r="U461" s="69"/>
      <c r="V461" s="70"/>
      <c r="W461" s="70"/>
    </row>
    <row r="462" spans="4:23">
      <c r="D462" s="46"/>
      <c r="E462" s="42"/>
      <c r="F462" s="42" t="str">
        <f t="shared" si="60"/>
        <v/>
      </c>
      <c r="G462" s="37"/>
      <c r="H462" s="12" t="str">
        <f t="shared" si="61"/>
        <v/>
      </c>
      <c r="I462" s="12"/>
      <c r="J462" s="37">
        <f>SUMIF(VENTAS!$K$3:$K$1048576,INVENTARIO!G462,VENTAS!$L$3:$L$1048576)</f>
        <v>0</v>
      </c>
      <c r="K462" s="43">
        <f t="shared" si="63"/>
        <v>0</v>
      </c>
      <c r="L462" s="39">
        <f>SUMIF(VENTAS!$K$3:$K$1048576,INVENTARIO!G462,VENTAS!$H$3:$H$1048576)</f>
        <v>0</v>
      </c>
      <c r="M462" s="44">
        <f t="shared" si="62"/>
        <v>0</v>
      </c>
      <c r="N462" s="43">
        <f t="shared" si="64"/>
        <v>0</v>
      </c>
      <c r="O462" s="45" t="str">
        <f t="shared" si="65"/>
        <v/>
      </c>
      <c r="S462" s="29" t="str">
        <f t="shared" si="59"/>
        <v/>
      </c>
      <c r="T462" s="69"/>
      <c r="U462" s="69"/>
      <c r="V462" s="70"/>
      <c r="W462" s="70"/>
    </row>
    <row r="463" spans="4:23">
      <c r="D463" s="46"/>
      <c r="E463" s="42"/>
      <c r="F463" s="42" t="str">
        <f t="shared" si="60"/>
        <v/>
      </c>
      <c r="G463" s="37"/>
      <c r="H463" s="12" t="str">
        <f t="shared" si="61"/>
        <v/>
      </c>
      <c r="I463" s="12"/>
      <c r="J463" s="37">
        <f>SUMIF(VENTAS!$K$3:$K$1048576,INVENTARIO!G463,VENTAS!$L$3:$L$1048576)</f>
        <v>0</v>
      </c>
      <c r="K463" s="43">
        <f t="shared" si="63"/>
        <v>0</v>
      </c>
      <c r="L463" s="39">
        <f>SUMIF(VENTAS!$K$3:$K$1048576,INVENTARIO!G463,VENTAS!$H$3:$H$1048576)</f>
        <v>0</v>
      </c>
      <c r="M463" s="44">
        <f t="shared" si="62"/>
        <v>0</v>
      </c>
      <c r="N463" s="43">
        <f t="shared" si="64"/>
        <v>0</v>
      </c>
      <c r="O463" s="45" t="str">
        <f t="shared" si="65"/>
        <v/>
      </c>
      <c r="S463" s="29" t="str">
        <f t="shared" si="59"/>
        <v/>
      </c>
      <c r="T463" s="69"/>
      <c r="U463" s="69"/>
      <c r="V463" s="70"/>
      <c r="W463" s="70"/>
    </row>
    <row r="464" spans="4:23">
      <c r="D464" s="46"/>
      <c r="E464" s="42"/>
      <c r="F464" s="42" t="str">
        <f t="shared" si="60"/>
        <v/>
      </c>
      <c r="G464" s="37"/>
      <c r="H464" s="12" t="str">
        <f t="shared" si="61"/>
        <v/>
      </c>
      <c r="I464" s="12"/>
      <c r="J464" s="37">
        <f>SUMIF(VENTAS!$K$3:$K$1048576,INVENTARIO!G464,VENTAS!$L$3:$L$1048576)</f>
        <v>0</v>
      </c>
      <c r="K464" s="43">
        <f t="shared" si="63"/>
        <v>0</v>
      </c>
      <c r="L464" s="39">
        <f>SUMIF(VENTAS!$K$3:$K$1048576,INVENTARIO!G464,VENTAS!$H$3:$H$1048576)</f>
        <v>0</v>
      </c>
      <c r="M464" s="44">
        <f t="shared" si="62"/>
        <v>0</v>
      </c>
      <c r="N464" s="43">
        <f t="shared" si="64"/>
        <v>0</v>
      </c>
      <c r="O464" s="45" t="str">
        <f t="shared" si="65"/>
        <v/>
      </c>
      <c r="S464" s="29" t="str">
        <f t="shared" si="59"/>
        <v/>
      </c>
      <c r="T464" s="69"/>
      <c r="U464" s="69"/>
      <c r="V464" s="70"/>
      <c r="W464" s="70"/>
    </row>
    <row r="465" spans="4:23">
      <c r="D465" s="46"/>
      <c r="E465" s="42"/>
      <c r="F465" s="42" t="str">
        <f t="shared" si="60"/>
        <v/>
      </c>
      <c r="G465" s="37"/>
      <c r="H465" s="12" t="str">
        <f t="shared" si="61"/>
        <v/>
      </c>
      <c r="I465" s="12"/>
      <c r="J465" s="37">
        <f>SUMIF(VENTAS!$K$3:$K$1048576,INVENTARIO!G465,VENTAS!$L$3:$L$1048576)</f>
        <v>0</v>
      </c>
      <c r="K465" s="43">
        <f t="shared" si="63"/>
        <v>0</v>
      </c>
      <c r="L465" s="39">
        <f>SUMIF(VENTAS!$K$3:$K$1048576,INVENTARIO!G465,VENTAS!$H$3:$H$1048576)</f>
        <v>0</v>
      </c>
      <c r="M465" s="44">
        <f t="shared" si="62"/>
        <v>0</v>
      </c>
      <c r="N465" s="43">
        <f t="shared" si="64"/>
        <v>0</v>
      </c>
      <c r="O465" s="45" t="str">
        <f t="shared" si="65"/>
        <v/>
      </c>
      <c r="S465" s="29" t="str">
        <f t="shared" si="59"/>
        <v/>
      </c>
      <c r="T465" s="69"/>
      <c r="U465" s="69"/>
      <c r="V465" s="70"/>
      <c r="W465" s="70"/>
    </row>
    <row r="466" spans="4:23">
      <c r="D466" s="46"/>
      <c r="E466" s="42"/>
      <c r="F466" s="42" t="str">
        <f t="shared" si="60"/>
        <v/>
      </c>
      <c r="G466" s="37"/>
      <c r="H466" s="12" t="str">
        <f t="shared" si="61"/>
        <v/>
      </c>
      <c r="I466" s="12"/>
      <c r="J466" s="37">
        <f>SUMIF(VENTAS!$K$3:$K$1048576,INVENTARIO!G466,VENTAS!$L$3:$L$1048576)</f>
        <v>0</v>
      </c>
      <c r="K466" s="43">
        <f t="shared" si="63"/>
        <v>0</v>
      </c>
      <c r="L466" s="39">
        <f>SUMIF(VENTAS!$K$3:$K$1048576,INVENTARIO!G466,VENTAS!$H$3:$H$1048576)</f>
        <v>0</v>
      </c>
      <c r="M466" s="44">
        <f t="shared" si="62"/>
        <v>0</v>
      </c>
      <c r="N466" s="43">
        <f t="shared" si="64"/>
        <v>0</v>
      </c>
      <c r="O466" s="45" t="str">
        <f t="shared" si="65"/>
        <v/>
      </c>
      <c r="S466" s="29" t="str">
        <f t="shared" si="59"/>
        <v/>
      </c>
      <c r="T466" s="69"/>
      <c r="U466" s="69"/>
      <c r="V466" s="70"/>
      <c r="W466" s="70"/>
    </row>
    <row r="467" spans="4:23">
      <c r="D467" s="46"/>
      <c r="E467" s="42"/>
      <c r="F467" s="42" t="str">
        <f t="shared" si="60"/>
        <v/>
      </c>
      <c r="G467" s="37"/>
      <c r="H467" s="12" t="str">
        <f t="shared" si="61"/>
        <v/>
      </c>
      <c r="I467" s="12"/>
      <c r="J467" s="37">
        <f>SUMIF(VENTAS!$K$3:$K$1048576,INVENTARIO!G467,VENTAS!$L$3:$L$1048576)</f>
        <v>0</v>
      </c>
      <c r="K467" s="43">
        <f t="shared" si="63"/>
        <v>0</v>
      </c>
      <c r="L467" s="39">
        <f>SUMIF(VENTAS!$K$3:$K$1048576,INVENTARIO!G467,VENTAS!$H$3:$H$1048576)</f>
        <v>0</v>
      </c>
      <c r="M467" s="44">
        <f t="shared" si="62"/>
        <v>0</v>
      </c>
      <c r="N467" s="43">
        <f t="shared" si="64"/>
        <v>0</v>
      </c>
      <c r="O467" s="45" t="str">
        <f t="shared" si="65"/>
        <v/>
      </c>
      <c r="S467" s="29" t="str">
        <f t="shared" si="59"/>
        <v/>
      </c>
      <c r="T467" s="69"/>
      <c r="U467" s="69"/>
      <c r="V467" s="70"/>
      <c r="W467" s="70"/>
    </row>
    <row r="468" spans="4:23">
      <c r="D468" s="46"/>
      <c r="E468" s="42"/>
      <c r="F468" s="42" t="str">
        <f t="shared" si="60"/>
        <v/>
      </c>
      <c r="G468" s="37"/>
      <c r="H468" s="12" t="str">
        <f t="shared" si="61"/>
        <v/>
      </c>
      <c r="I468" s="12"/>
      <c r="J468" s="37">
        <f>SUMIF(VENTAS!$K$3:$K$1048576,INVENTARIO!G468,VENTAS!$L$3:$L$1048576)</f>
        <v>0</v>
      </c>
      <c r="K468" s="43">
        <f t="shared" si="63"/>
        <v>0</v>
      </c>
      <c r="L468" s="39">
        <f>SUMIF(VENTAS!$K$3:$K$1048576,INVENTARIO!G468,VENTAS!$H$3:$H$1048576)</f>
        <v>0</v>
      </c>
      <c r="M468" s="44">
        <f t="shared" si="62"/>
        <v>0</v>
      </c>
      <c r="N468" s="43">
        <f t="shared" si="64"/>
        <v>0</v>
      </c>
      <c r="O468" s="45" t="str">
        <f t="shared" si="65"/>
        <v/>
      </c>
      <c r="S468" s="29" t="str">
        <f t="shared" si="59"/>
        <v/>
      </c>
      <c r="T468" s="69"/>
      <c r="U468" s="69"/>
      <c r="V468" s="70"/>
      <c r="W468" s="70"/>
    </row>
    <row r="469" spans="4:23">
      <c r="D469" s="46"/>
      <c r="E469" s="42"/>
      <c r="F469" s="42" t="str">
        <f t="shared" si="60"/>
        <v/>
      </c>
      <c r="G469" s="37"/>
      <c r="H469" s="12" t="str">
        <f t="shared" si="61"/>
        <v/>
      </c>
      <c r="I469" s="12"/>
      <c r="J469" s="37">
        <f>SUMIF(VENTAS!$K$3:$K$1048576,INVENTARIO!G469,VENTAS!$L$3:$L$1048576)</f>
        <v>0</v>
      </c>
      <c r="K469" s="43">
        <f t="shared" si="63"/>
        <v>0</v>
      </c>
      <c r="L469" s="39">
        <f>SUMIF(VENTAS!$K$3:$K$1048576,INVENTARIO!G469,VENTAS!$H$3:$H$1048576)</f>
        <v>0</v>
      </c>
      <c r="M469" s="44">
        <f t="shared" si="62"/>
        <v>0</v>
      </c>
      <c r="N469" s="43">
        <f t="shared" si="64"/>
        <v>0</v>
      </c>
      <c r="O469" s="45" t="str">
        <f t="shared" si="65"/>
        <v/>
      </c>
      <c r="S469" s="29" t="str">
        <f t="shared" si="59"/>
        <v/>
      </c>
      <c r="T469" s="69"/>
      <c r="U469" s="69"/>
      <c r="V469" s="70"/>
      <c r="W469" s="70"/>
    </row>
    <row r="470" spans="4:23">
      <c r="D470" s="46"/>
      <c r="E470" s="42"/>
      <c r="F470" s="42" t="str">
        <f t="shared" si="60"/>
        <v/>
      </c>
      <c r="G470" s="37"/>
      <c r="H470" s="12" t="str">
        <f t="shared" si="61"/>
        <v/>
      </c>
      <c r="I470" s="12"/>
      <c r="J470" s="37">
        <f>SUMIF(VENTAS!$K$3:$K$1048576,INVENTARIO!G470,VENTAS!$L$3:$L$1048576)</f>
        <v>0</v>
      </c>
      <c r="K470" s="43">
        <f t="shared" si="63"/>
        <v>0</v>
      </c>
      <c r="L470" s="39">
        <f>SUMIF(VENTAS!$K$3:$K$1048576,INVENTARIO!G470,VENTAS!$H$3:$H$1048576)</f>
        <v>0</v>
      </c>
      <c r="M470" s="44">
        <f t="shared" si="62"/>
        <v>0</v>
      </c>
      <c r="N470" s="43">
        <f t="shared" si="64"/>
        <v>0</v>
      </c>
      <c r="O470" s="45" t="str">
        <f t="shared" si="65"/>
        <v/>
      </c>
      <c r="S470" s="29" t="str">
        <f t="shared" si="59"/>
        <v/>
      </c>
      <c r="T470" s="69"/>
      <c r="U470" s="69"/>
      <c r="V470" s="70"/>
      <c r="W470" s="70"/>
    </row>
    <row r="471" spans="4:23">
      <c r="D471" s="46"/>
      <c r="E471" s="42"/>
      <c r="F471" s="42" t="str">
        <f t="shared" si="60"/>
        <v/>
      </c>
      <c r="G471" s="37"/>
      <c r="H471" s="12" t="str">
        <f t="shared" si="61"/>
        <v/>
      </c>
      <c r="I471" s="12"/>
      <c r="J471" s="37">
        <f>SUMIF(VENTAS!$K$3:$K$1048576,INVENTARIO!G471,VENTAS!$L$3:$L$1048576)</f>
        <v>0</v>
      </c>
      <c r="K471" s="43">
        <f t="shared" si="63"/>
        <v>0</v>
      </c>
      <c r="L471" s="39">
        <f>SUMIF(VENTAS!$K$3:$K$1048576,INVENTARIO!G471,VENTAS!$H$3:$H$1048576)</f>
        <v>0</v>
      </c>
      <c r="M471" s="44">
        <f t="shared" si="62"/>
        <v>0</v>
      </c>
      <c r="N471" s="43">
        <f t="shared" si="64"/>
        <v>0</v>
      </c>
      <c r="O471" s="45" t="str">
        <f t="shared" si="65"/>
        <v/>
      </c>
      <c r="S471" s="29" t="str">
        <f t="shared" si="59"/>
        <v/>
      </c>
      <c r="T471" s="69"/>
      <c r="U471" s="69"/>
      <c r="V471" s="70"/>
      <c r="W471" s="70"/>
    </row>
    <row r="472" spans="4:23">
      <c r="D472" s="46"/>
      <c r="E472" s="42"/>
      <c r="F472" s="42" t="str">
        <f t="shared" si="60"/>
        <v/>
      </c>
      <c r="G472" s="37"/>
      <c r="H472" s="12" t="str">
        <f t="shared" si="61"/>
        <v/>
      </c>
      <c r="I472" s="12"/>
      <c r="J472" s="37">
        <f>SUMIF(VENTAS!$K$3:$K$1048576,INVENTARIO!G472,VENTAS!$L$3:$L$1048576)</f>
        <v>0</v>
      </c>
      <c r="K472" s="43">
        <f t="shared" si="63"/>
        <v>0</v>
      </c>
      <c r="L472" s="39">
        <f>SUMIF(VENTAS!$K$3:$K$1048576,INVENTARIO!G472,VENTAS!$H$3:$H$1048576)</f>
        <v>0</v>
      </c>
      <c r="M472" s="44">
        <f t="shared" si="62"/>
        <v>0</v>
      </c>
      <c r="N472" s="43">
        <f t="shared" si="64"/>
        <v>0</v>
      </c>
      <c r="O472" s="45" t="str">
        <f t="shared" si="65"/>
        <v/>
      </c>
      <c r="S472" s="29" t="str">
        <f t="shared" si="59"/>
        <v/>
      </c>
      <c r="T472" s="69"/>
      <c r="U472" s="69"/>
      <c r="V472" s="70"/>
      <c r="W472" s="70"/>
    </row>
    <row r="473" spans="4:23">
      <c r="D473" s="46"/>
      <c r="E473" s="42"/>
      <c r="F473" s="42" t="str">
        <f t="shared" si="60"/>
        <v/>
      </c>
      <c r="G473" s="37"/>
      <c r="H473" s="12" t="str">
        <f t="shared" si="61"/>
        <v/>
      </c>
      <c r="I473" s="12"/>
      <c r="J473" s="37">
        <f>SUMIF(VENTAS!$K$3:$K$1048576,INVENTARIO!G473,VENTAS!$L$3:$L$1048576)</f>
        <v>0</v>
      </c>
      <c r="K473" s="43">
        <f t="shared" si="63"/>
        <v>0</v>
      </c>
      <c r="L473" s="39">
        <f>SUMIF(VENTAS!$K$3:$K$1048576,INVENTARIO!G473,VENTAS!$H$3:$H$1048576)</f>
        <v>0</v>
      </c>
      <c r="M473" s="44">
        <f t="shared" si="62"/>
        <v>0</v>
      </c>
      <c r="N473" s="43">
        <f t="shared" si="64"/>
        <v>0</v>
      </c>
      <c r="O473" s="45" t="str">
        <f t="shared" si="65"/>
        <v/>
      </c>
      <c r="S473" s="29" t="str">
        <f t="shared" si="59"/>
        <v/>
      </c>
      <c r="T473" s="69"/>
      <c r="U473" s="69"/>
      <c r="V473" s="70"/>
      <c r="W473" s="70"/>
    </row>
    <row r="474" spans="4:23">
      <c r="D474" s="46"/>
      <c r="E474" s="42"/>
      <c r="F474" s="42" t="str">
        <f t="shared" si="60"/>
        <v/>
      </c>
      <c r="G474" s="37"/>
      <c r="H474" s="12" t="str">
        <f t="shared" si="61"/>
        <v/>
      </c>
      <c r="I474" s="12"/>
      <c r="J474" s="37">
        <f>SUMIF(VENTAS!$K$3:$K$1048576,INVENTARIO!G474,VENTAS!$L$3:$L$1048576)</f>
        <v>0</v>
      </c>
      <c r="K474" s="43">
        <f t="shared" si="63"/>
        <v>0</v>
      </c>
      <c r="L474" s="39">
        <f>SUMIF(VENTAS!$K$3:$K$1048576,INVENTARIO!G474,VENTAS!$H$3:$H$1048576)</f>
        <v>0</v>
      </c>
      <c r="M474" s="44">
        <f t="shared" si="62"/>
        <v>0</v>
      </c>
      <c r="N474" s="43">
        <f t="shared" si="64"/>
        <v>0</v>
      </c>
      <c r="O474" s="45" t="str">
        <f t="shared" si="65"/>
        <v/>
      </c>
      <c r="S474" s="29" t="str">
        <f t="shared" si="59"/>
        <v/>
      </c>
      <c r="T474" s="69"/>
      <c r="U474" s="69"/>
      <c r="V474" s="70"/>
      <c r="W474" s="70"/>
    </row>
    <row r="475" spans="4:23">
      <c r="D475" s="46"/>
      <c r="E475" s="42"/>
      <c r="F475" s="42" t="str">
        <f t="shared" si="60"/>
        <v/>
      </c>
      <c r="G475" s="37"/>
      <c r="H475" s="12" t="str">
        <f t="shared" si="61"/>
        <v/>
      </c>
      <c r="I475" s="12"/>
      <c r="J475" s="37">
        <f>SUMIF(VENTAS!$K$3:$K$1048576,INVENTARIO!G475,VENTAS!$L$3:$L$1048576)</f>
        <v>0</v>
      </c>
      <c r="K475" s="43">
        <f t="shared" si="63"/>
        <v>0</v>
      </c>
      <c r="L475" s="39">
        <f>SUMIF(VENTAS!$K$3:$K$1048576,INVENTARIO!G475,VENTAS!$H$3:$H$1048576)</f>
        <v>0</v>
      </c>
      <c r="M475" s="44">
        <f t="shared" si="62"/>
        <v>0</v>
      </c>
      <c r="N475" s="43">
        <f t="shared" si="64"/>
        <v>0</v>
      </c>
      <c r="O475" s="45" t="str">
        <f t="shared" si="65"/>
        <v/>
      </c>
      <c r="S475" s="29" t="str">
        <f t="shared" si="59"/>
        <v/>
      </c>
      <c r="T475" s="69"/>
      <c r="U475" s="69"/>
      <c r="V475" s="70"/>
      <c r="W475" s="70"/>
    </row>
    <row r="476" spans="4:23">
      <c r="D476" s="46"/>
      <c r="E476" s="42"/>
      <c r="F476" s="42" t="str">
        <f t="shared" si="60"/>
        <v/>
      </c>
      <c r="G476" s="37"/>
      <c r="H476" s="12" t="str">
        <f t="shared" si="61"/>
        <v/>
      </c>
      <c r="I476" s="12"/>
      <c r="J476" s="37">
        <f>SUMIF(VENTAS!$K$3:$K$1048576,INVENTARIO!G476,VENTAS!$L$3:$L$1048576)</f>
        <v>0</v>
      </c>
      <c r="K476" s="43">
        <f t="shared" si="63"/>
        <v>0</v>
      </c>
      <c r="L476" s="39">
        <f>SUMIF(VENTAS!$K$3:$K$1048576,INVENTARIO!G476,VENTAS!$H$3:$H$1048576)</f>
        <v>0</v>
      </c>
      <c r="M476" s="44">
        <f t="shared" si="62"/>
        <v>0</v>
      </c>
      <c r="N476" s="43">
        <f t="shared" si="64"/>
        <v>0</v>
      </c>
      <c r="O476" s="45" t="str">
        <f t="shared" si="65"/>
        <v/>
      </c>
      <c r="S476" s="29" t="str">
        <f t="shared" si="59"/>
        <v/>
      </c>
      <c r="T476" s="69"/>
      <c r="U476" s="69"/>
      <c r="V476" s="70"/>
      <c r="W476" s="70"/>
    </row>
    <row r="477" spans="4:23">
      <c r="D477" s="46"/>
      <c r="E477" s="42"/>
      <c r="F477" s="42" t="str">
        <f t="shared" si="60"/>
        <v/>
      </c>
      <c r="G477" s="37"/>
      <c r="H477" s="12" t="str">
        <f t="shared" si="61"/>
        <v/>
      </c>
      <c r="I477" s="12"/>
      <c r="J477" s="37">
        <f>SUMIF(VENTAS!$K$3:$K$1048576,INVENTARIO!G477,VENTAS!$L$3:$L$1048576)</f>
        <v>0</v>
      </c>
      <c r="K477" s="43">
        <f t="shared" si="63"/>
        <v>0</v>
      </c>
      <c r="L477" s="39">
        <f>SUMIF(VENTAS!$K$3:$K$1048576,INVENTARIO!G477,VENTAS!$H$3:$H$1048576)</f>
        <v>0</v>
      </c>
      <c r="M477" s="44">
        <f t="shared" si="62"/>
        <v>0</v>
      </c>
      <c r="N477" s="43">
        <f t="shared" si="64"/>
        <v>0</v>
      </c>
      <c r="O477" s="45" t="str">
        <f t="shared" si="65"/>
        <v/>
      </c>
      <c r="S477" s="29" t="str">
        <f t="shared" si="59"/>
        <v/>
      </c>
      <c r="T477" s="69"/>
      <c r="U477" s="69"/>
      <c r="V477" s="70"/>
      <c r="W477" s="70"/>
    </row>
    <row r="478" spans="4:23">
      <c r="D478" s="46"/>
      <c r="E478" s="42"/>
      <c r="F478" s="42" t="str">
        <f t="shared" si="60"/>
        <v/>
      </c>
      <c r="G478" s="37"/>
      <c r="H478" s="12" t="str">
        <f t="shared" si="61"/>
        <v/>
      </c>
      <c r="I478" s="12"/>
      <c r="J478" s="37">
        <f>SUMIF(VENTAS!$K$3:$K$1048576,INVENTARIO!G478,VENTAS!$L$3:$L$1048576)</f>
        <v>0</v>
      </c>
      <c r="K478" s="43">
        <f t="shared" si="63"/>
        <v>0</v>
      </c>
      <c r="L478" s="39">
        <f>SUMIF(VENTAS!$K$3:$K$1048576,INVENTARIO!G478,VENTAS!$H$3:$H$1048576)</f>
        <v>0</v>
      </c>
      <c r="M478" s="44">
        <f t="shared" si="62"/>
        <v>0</v>
      </c>
      <c r="N478" s="43">
        <f t="shared" si="64"/>
        <v>0</v>
      </c>
      <c r="O478" s="45" t="str">
        <f t="shared" si="65"/>
        <v/>
      </c>
      <c r="S478" s="29" t="str">
        <f t="shared" si="59"/>
        <v/>
      </c>
      <c r="T478" s="69"/>
      <c r="U478" s="69"/>
      <c r="V478" s="70"/>
      <c r="W478" s="70"/>
    </row>
    <row r="479" spans="4:23">
      <c r="D479" s="46"/>
      <c r="E479" s="42"/>
      <c r="F479" s="42" t="str">
        <f t="shared" si="60"/>
        <v/>
      </c>
      <c r="G479" s="37"/>
      <c r="H479" s="12" t="str">
        <f t="shared" si="61"/>
        <v/>
      </c>
      <c r="I479" s="12"/>
      <c r="J479" s="37">
        <f>SUMIF(VENTAS!$K$3:$K$1048576,INVENTARIO!G479,VENTAS!$L$3:$L$1048576)</f>
        <v>0</v>
      </c>
      <c r="K479" s="43">
        <f t="shared" si="63"/>
        <v>0</v>
      </c>
      <c r="L479" s="39">
        <f>SUMIF(VENTAS!$K$3:$K$1048576,INVENTARIO!G479,VENTAS!$H$3:$H$1048576)</f>
        <v>0</v>
      </c>
      <c r="M479" s="44">
        <f t="shared" si="62"/>
        <v>0</v>
      </c>
      <c r="N479" s="43">
        <f t="shared" si="64"/>
        <v>0</v>
      </c>
      <c r="O479" s="45" t="str">
        <f t="shared" si="65"/>
        <v/>
      </c>
      <c r="S479" s="29" t="str">
        <f t="shared" si="59"/>
        <v/>
      </c>
      <c r="T479" s="69"/>
      <c r="U479" s="70"/>
      <c r="V479" s="70"/>
      <c r="W479" s="70"/>
    </row>
    <row r="480" spans="4:23">
      <c r="D480" s="46"/>
      <c r="E480" s="42"/>
      <c r="F480" s="42" t="str">
        <f t="shared" si="60"/>
        <v/>
      </c>
      <c r="G480" s="37"/>
      <c r="H480" s="12" t="str">
        <f t="shared" si="61"/>
        <v/>
      </c>
      <c r="I480" s="12"/>
      <c r="J480" s="37">
        <f>SUMIF(VENTAS!$K$3:$K$1048576,INVENTARIO!G480,VENTAS!$L$3:$L$1048576)</f>
        <v>0</v>
      </c>
      <c r="K480" s="43">
        <f t="shared" si="63"/>
        <v>0</v>
      </c>
      <c r="L480" s="39">
        <f>SUMIF(VENTAS!$K$3:$K$1048576,INVENTARIO!G480,VENTAS!$H$3:$H$1048576)</f>
        <v>0</v>
      </c>
      <c r="M480" s="44">
        <f t="shared" si="62"/>
        <v>0</v>
      </c>
      <c r="N480" s="43">
        <f t="shared" si="64"/>
        <v>0</v>
      </c>
      <c r="O480" s="45" t="str">
        <f t="shared" si="65"/>
        <v/>
      </c>
      <c r="S480" s="29" t="str">
        <f t="shared" si="59"/>
        <v/>
      </c>
      <c r="T480" s="69"/>
      <c r="U480" s="70"/>
      <c r="V480" s="70"/>
      <c r="W480" s="70"/>
    </row>
    <row r="481" spans="4:23">
      <c r="D481" s="46"/>
      <c r="E481" s="42"/>
      <c r="F481" s="42" t="str">
        <f t="shared" si="60"/>
        <v/>
      </c>
      <c r="G481" s="37"/>
      <c r="H481" s="12" t="str">
        <f t="shared" si="61"/>
        <v/>
      </c>
      <c r="I481" s="12"/>
      <c r="J481" s="37">
        <f>SUMIF(VENTAS!$K$3:$K$1048576,INVENTARIO!G481,VENTAS!$L$3:$L$1048576)</f>
        <v>0</v>
      </c>
      <c r="K481" s="43">
        <f t="shared" si="63"/>
        <v>0</v>
      </c>
      <c r="L481" s="39">
        <f>SUMIF(VENTAS!$K$3:$K$1048576,INVENTARIO!G481,VENTAS!$H$3:$H$1048576)</f>
        <v>0</v>
      </c>
      <c r="M481" s="44">
        <f t="shared" si="62"/>
        <v>0</v>
      </c>
      <c r="N481" s="43">
        <f t="shared" si="64"/>
        <v>0</v>
      </c>
      <c r="O481" s="45" t="str">
        <f t="shared" si="65"/>
        <v/>
      </c>
      <c r="S481" s="29" t="str">
        <f t="shared" si="59"/>
        <v/>
      </c>
      <c r="T481" s="69"/>
      <c r="U481" s="70"/>
      <c r="V481" s="70"/>
      <c r="W481" s="70"/>
    </row>
    <row r="482" spans="4:23">
      <c r="D482" s="46"/>
      <c r="E482" s="42"/>
      <c r="F482" s="42" t="str">
        <f t="shared" si="60"/>
        <v/>
      </c>
      <c r="G482" s="37"/>
      <c r="H482" s="12" t="str">
        <f t="shared" si="61"/>
        <v/>
      </c>
      <c r="I482" s="12"/>
      <c r="J482" s="37">
        <f>SUMIF(VENTAS!$K$3:$K$1048576,INVENTARIO!G482,VENTAS!$L$3:$L$1048576)</f>
        <v>0</v>
      </c>
      <c r="K482" s="43">
        <f t="shared" si="63"/>
        <v>0</v>
      </c>
      <c r="L482" s="39">
        <f>SUMIF(VENTAS!$K$3:$K$1048576,INVENTARIO!G482,VENTAS!$H$3:$H$1048576)</f>
        <v>0</v>
      </c>
      <c r="M482" s="44">
        <f t="shared" si="62"/>
        <v>0</v>
      </c>
      <c r="N482" s="43">
        <f t="shared" si="64"/>
        <v>0</v>
      </c>
      <c r="O482" s="45" t="str">
        <f t="shared" si="65"/>
        <v/>
      </c>
      <c r="S482" s="29" t="str">
        <f t="shared" si="59"/>
        <v/>
      </c>
      <c r="T482" s="69"/>
      <c r="U482" s="70"/>
      <c r="V482" s="70"/>
      <c r="W482" s="70"/>
    </row>
    <row r="483" spans="4:23">
      <c r="D483" s="46"/>
      <c r="E483" s="42"/>
      <c r="F483" s="42" t="str">
        <f t="shared" si="60"/>
        <v/>
      </c>
      <c r="G483" s="37"/>
      <c r="H483" s="12" t="str">
        <f t="shared" si="61"/>
        <v/>
      </c>
      <c r="I483" s="12"/>
      <c r="J483" s="37">
        <f>SUMIF(VENTAS!$K$3:$K$1048576,INVENTARIO!G483,VENTAS!$L$3:$L$1048576)</f>
        <v>0</v>
      </c>
      <c r="K483" s="43">
        <f t="shared" si="63"/>
        <v>0</v>
      </c>
      <c r="L483" s="39">
        <f>SUMIF(VENTAS!$K$3:$K$1048576,INVENTARIO!G483,VENTAS!$H$3:$H$1048576)</f>
        <v>0</v>
      </c>
      <c r="M483" s="44">
        <f t="shared" si="62"/>
        <v>0</v>
      </c>
      <c r="N483" s="43">
        <f t="shared" si="64"/>
        <v>0</v>
      </c>
      <c r="O483" s="45" t="str">
        <f t="shared" si="65"/>
        <v/>
      </c>
      <c r="S483" s="29" t="str">
        <f t="shared" si="59"/>
        <v/>
      </c>
      <c r="T483" s="69"/>
      <c r="U483" s="70"/>
      <c r="V483" s="70"/>
      <c r="W483" s="70"/>
    </row>
    <row r="484" spans="4:23">
      <c r="D484" s="46"/>
      <c r="E484" s="42"/>
      <c r="F484" s="42" t="str">
        <f t="shared" si="60"/>
        <v/>
      </c>
      <c r="G484" s="37"/>
      <c r="H484" s="12" t="str">
        <f t="shared" si="61"/>
        <v/>
      </c>
      <c r="I484" s="12"/>
      <c r="J484" s="37">
        <f>SUMIF(VENTAS!$K$3:$K$1048576,INVENTARIO!G484,VENTAS!$L$3:$L$1048576)</f>
        <v>0</v>
      </c>
      <c r="K484" s="43">
        <f t="shared" si="63"/>
        <v>0</v>
      </c>
      <c r="L484" s="39">
        <f>SUMIF(VENTAS!$K$3:$K$1048576,INVENTARIO!G484,VENTAS!$H$3:$H$1048576)</f>
        <v>0</v>
      </c>
      <c r="M484" s="44">
        <f t="shared" si="62"/>
        <v>0</v>
      </c>
      <c r="N484" s="43">
        <f t="shared" si="64"/>
        <v>0</v>
      </c>
      <c r="O484" s="45" t="str">
        <f t="shared" si="65"/>
        <v/>
      </c>
      <c r="S484" s="29" t="str">
        <f t="shared" si="59"/>
        <v/>
      </c>
      <c r="T484" s="69"/>
      <c r="U484" s="70"/>
      <c r="V484" s="70"/>
      <c r="W484" s="70"/>
    </row>
    <row r="485" spans="4:23">
      <c r="D485" s="46"/>
      <c r="E485" s="42"/>
      <c r="F485" s="42" t="str">
        <f t="shared" si="60"/>
        <v/>
      </c>
      <c r="G485" s="37"/>
      <c r="H485" s="12" t="str">
        <f t="shared" si="61"/>
        <v/>
      </c>
      <c r="I485" s="12"/>
      <c r="J485" s="37">
        <f>SUMIF(VENTAS!$K$3:$K$1048576,INVENTARIO!G485,VENTAS!$L$3:$L$1048576)</f>
        <v>0</v>
      </c>
      <c r="K485" s="43">
        <f t="shared" si="63"/>
        <v>0</v>
      </c>
      <c r="L485" s="39">
        <f>SUMIF(VENTAS!$K$3:$K$1048576,INVENTARIO!G485,VENTAS!$H$3:$H$1048576)</f>
        <v>0</v>
      </c>
      <c r="M485" s="44">
        <f t="shared" si="62"/>
        <v>0</v>
      </c>
      <c r="N485" s="43">
        <f t="shared" si="64"/>
        <v>0</v>
      </c>
      <c r="O485" s="45" t="str">
        <f t="shared" si="65"/>
        <v/>
      </c>
      <c r="S485" s="29" t="str">
        <f t="shared" si="59"/>
        <v/>
      </c>
      <c r="T485" s="69"/>
      <c r="U485" s="70"/>
      <c r="V485" s="70"/>
      <c r="W485" s="69"/>
    </row>
    <row r="486" spans="4:23">
      <c r="D486" s="46"/>
      <c r="E486" s="42"/>
      <c r="F486" s="42" t="str">
        <f t="shared" si="60"/>
        <v/>
      </c>
      <c r="G486" s="37"/>
      <c r="H486" s="12" t="str">
        <f t="shared" si="61"/>
        <v/>
      </c>
      <c r="I486" s="12"/>
      <c r="J486" s="37">
        <f>SUMIF(VENTAS!$K$3:$K$1048576,INVENTARIO!G486,VENTAS!$L$3:$L$1048576)</f>
        <v>0</v>
      </c>
      <c r="K486" s="43">
        <f t="shared" si="63"/>
        <v>0</v>
      </c>
      <c r="L486" s="39">
        <f>SUMIF(VENTAS!$K$3:$K$1048576,INVENTARIO!G486,VENTAS!$H$3:$H$1048576)</f>
        <v>0</v>
      </c>
      <c r="M486" s="44">
        <f t="shared" si="62"/>
        <v>0</v>
      </c>
      <c r="N486" s="43">
        <f t="shared" si="64"/>
        <v>0</v>
      </c>
      <c r="O486" s="45" t="str">
        <f t="shared" si="65"/>
        <v/>
      </c>
      <c r="S486" s="29" t="str">
        <f t="shared" si="59"/>
        <v/>
      </c>
      <c r="T486" s="69"/>
      <c r="U486" s="70"/>
      <c r="V486" s="70"/>
      <c r="W486" s="69"/>
    </row>
    <row r="487" spans="4:23">
      <c r="D487" s="46"/>
      <c r="E487" s="42"/>
      <c r="F487" s="42" t="str">
        <f t="shared" si="60"/>
        <v/>
      </c>
      <c r="G487" s="37"/>
      <c r="H487" s="12" t="str">
        <f t="shared" si="61"/>
        <v/>
      </c>
      <c r="I487" s="12"/>
      <c r="J487" s="37">
        <f>SUMIF(VENTAS!$K$3:$K$1048576,INVENTARIO!G487,VENTAS!$L$3:$L$1048576)</f>
        <v>0</v>
      </c>
      <c r="K487" s="43">
        <f t="shared" si="63"/>
        <v>0</v>
      </c>
      <c r="L487" s="39">
        <f>SUMIF(VENTAS!$K$3:$K$1048576,INVENTARIO!G487,VENTAS!$H$3:$H$1048576)</f>
        <v>0</v>
      </c>
      <c r="M487" s="44">
        <f t="shared" si="62"/>
        <v>0</v>
      </c>
      <c r="N487" s="43">
        <f t="shared" si="64"/>
        <v>0</v>
      </c>
      <c r="O487" s="45" t="str">
        <f t="shared" si="65"/>
        <v/>
      </c>
      <c r="S487" s="29" t="str">
        <f t="shared" si="59"/>
        <v/>
      </c>
      <c r="T487" s="69"/>
      <c r="U487" s="70"/>
      <c r="V487" s="70"/>
      <c r="W487" s="69"/>
    </row>
    <row r="488" spans="4:23">
      <c r="D488" s="46"/>
      <c r="E488" s="42"/>
      <c r="F488" s="42" t="str">
        <f t="shared" si="60"/>
        <v/>
      </c>
      <c r="G488" s="37"/>
      <c r="H488" s="12" t="str">
        <f t="shared" si="61"/>
        <v/>
      </c>
      <c r="I488" s="12"/>
      <c r="J488" s="37">
        <f>SUMIF(VENTAS!$K$3:$K$1048576,INVENTARIO!G488,VENTAS!$L$3:$L$1048576)</f>
        <v>0</v>
      </c>
      <c r="K488" s="43">
        <f t="shared" si="63"/>
        <v>0</v>
      </c>
      <c r="L488" s="39">
        <f>SUMIF(VENTAS!$K$3:$K$1048576,INVENTARIO!G488,VENTAS!$H$3:$H$1048576)</f>
        <v>0</v>
      </c>
      <c r="M488" s="44">
        <f t="shared" si="62"/>
        <v>0</v>
      </c>
      <c r="N488" s="43">
        <f t="shared" si="64"/>
        <v>0</v>
      </c>
      <c r="O488" s="45" t="str">
        <f t="shared" si="65"/>
        <v/>
      </c>
      <c r="S488" s="29" t="str">
        <f t="shared" si="59"/>
        <v/>
      </c>
      <c r="T488" s="69"/>
      <c r="U488" s="70"/>
      <c r="V488" s="70"/>
      <c r="W488" s="70"/>
    </row>
    <row r="489" spans="4:23">
      <c r="D489" s="46"/>
      <c r="E489" s="42"/>
      <c r="F489" s="42" t="str">
        <f t="shared" si="60"/>
        <v/>
      </c>
      <c r="G489" s="37"/>
      <c r="H489" s="12" t="str">
        <f t="shared" si="61"/>
        <v/>
      </c>
      <c r="I489" s="12"/>
      <c r="J489" s="37">
        <f>SUMIF(VENTAS!$K$3:$K$1048576,INVENTARIO!G489,VENTAS!$L$3:$L$1048576)</f>
        <v>0</v>
      </c>
      <c r="K489" s="43">
        <f t="shared" si="63"/>
        <v>0</v>
      </c>
      <c r="L489" s="39">
        <f>SUMIF(VENTAS!$K$3:$K$1048576,INVENTARIO!G489,VENTAS!$H$3:$H$1048576)</f>
        <v>0</v>
      </c>
      <c r="M489" s="44">
        <f t="shared" si="62"/>
        <v>0</v>
      </c>
      <c r="N489" s="43">
        <f t="shared" si="64"/>
        <v>0</v>
      </c>
      <c r="O489" s="45" t="str">
        <f t="shared" si="65"/>
        <v/>
      </c>
      <c r="S489" s="29" t="str">
        <f t="shared" si="59"/>
        <v/>
      </c>
      <c r="T489" s="69"/>
      <c r="U489" s="70"/>
      <c r="V489" s="70"/>
      <c r="W489" s="70"/>
    </row>
    <row r="490" spans="4:23">
      <c r="D490" s="46"/>
      <c r="E490" s="42"/>
      <c r="F490" s="42" t="str">
        <f t="shared" si="60"/>
        <v/>
      </c>
      <c r="G490" s="37"/>
      <c r="H490" s="12" t="str">
        <f t="shared" si="61"/>
        <v/>
      </c>
      <c r="I490" s="12"/>
      <c r="J490" s="37">
        <f>SUMIF(VENTAS!$K$3:$K$1048576,INVENTARIO!G490,VENTAS!$L$3:$L$1048576)</f>
        <v>0</v>
      </c>
      <c r="K490" s="43">
        <f t="shared" si="63"/>
        <v>0</v>
      </c>
      <c r="L490" s="39">
        <f>SUMIF(VENTAS!$K$3:$K$1048576,INVENTARIO!G490,VENTAS!$H$3:$H$1048576)</f>
        <v>0</v>
      </c>
      <c r="M490" s="44">
        <f t="shared" si="62"/>
        <v>0</v>
      </c>
      <c r="N490" s="43">
        <f t="shared" si="64"/>
        <v>0</v>
      </c>
      <c r="O490" s="45" t="str">
        <f t="shared" si="65"/>
        <v/>
      </c>
      <c r="S490" s="29" t="str">
        <f t="shared" si="59"/>
        <v/>
      </c>
      <c r="T490" s="69"/>
      <c r="U490" s="70"/>
      <c r="V490" s="70"/>
      <c r="W490" s="70"/>
    </row>
    <row r="491" spans="4:23">
      <c r="D491" s="46"/>
      <c r="E491" s="42"/>
      <c r="F491" s="42" t="str">
        <f t="shared" si="60"/>
        <v/>
      </c>
      <c r="G491" s="37"/>
      <c r="H491" s="12" t="str">
        <f t="shared" si="61"/>
        <v/>
      </c>
      <c r="I491" s="12"/>
      <c r="J491" s="37">
        <f>SUMIF(VENTAS!$K$3:$K$1048576,INVENTARIO!G491,VENTAS!$L$3:$L$1048576)</f>
        <v>0</v>
      </c>
      <c r="K491" s="43">
        <f t="shared" si="63"/>
        <v>0</v>
      </c>
      <c r="L491" s="39">
        <f>SUMIF(VENTAS!$K$3:$K$1048576,INVENTARIO!G491,VENTAS!$H$3:$H$1048576)</f>
        <v>0</v>
      </c>
      <c r="M491" s="44">
        <f t="shared" si="62"/>
        <v>0</v>
      </c>
      <c r="N491" s="43">
        <f t="shared" si="64"/>
        <v>0</v>
      </c>
      <c r="O491" s="45" t="str">
        <f t="shared" si="65"/>
        <v/>
      </c>
      <c r="S491" s="29" t="str">
        <f t="shared" si="59"/>
        <v/>
      </c>
      <c r="T491" s="69"/>
      <c r="U491" s="70"/>
      <c r="V491" s="70"/>
      <c r="W491" s="70"/>
    </row>
    <row r="492" spans="4:23">
      <c r="D492" s="46"/>
      <c r="E492" s="42"/>
      <c r="F492" s="42" t="str">
        <f t="shared" si="60"/>
        <v/>
      </c>
      <c r="G492" s="37"/>
      <c r="H492" s="12" t="str">
        <f t="shared" si="61"/>
        <v/>
      </c>
      <c r="I492" s="12"/>
      <c r="J492" s="37">
        <f>SUMIF(VENTAS!$K$3:$K$1048576,INVENTARIO!G492,VENTAS!$L$3:$L$1048576)</f>
        <v>0</v>
      </c>
      <c r="K492" s="43">
        <f t="shared" si="63"/>
        <v>0</v>
      </c>
      <c r="L492" s="39">
        <f>SUMIF(VENTAS!$K$3:$K$1048576,INVENTARIO!G492,VENTAS!$H$3:$H$1048576)</f>
        <v>0</v>
      </c>
      <c r="M492" s="44">
        <f t="shared" si="62"/>
        <v>0</v>
      </c>
      <c r="N492" s="43">
        <f t="shared" si="64"/>
        <v>0</v>
      </c>
      <c r="O492" s="45" t="str">
        <f t="shared" si="65"/>
        <v/>
      </c>
    </row>
    <row r="493" spans="4:23">
      <c r="D493" s="46"/>
      <c r="E493" s="42"/>
      <c r="F493" s="42" t="str">
        <f t="shared" si="60"/>
        <v/>
      </c>
      <c r="G493" s="37"/>
      <c r="H493" s="12" t="str">
        <f t="shared" si="61"/>
        <v/>
      </c>
      <c r="I493" s="12"/>
      <c r="J493" s="37">
        <f>SUMIF(VENTAS!$K$3:$K$1048576,INVENTARIO!G493,VENTAS!$L$3:$L$1048576)</f>
        <v>0</v>
      </c>
      <c r="K493" s="43">
        <f t="shared" si="63"/>
        <v>0</v>
      </c>
      <c r="L493" s="39">
        <f>SUMIF(VENTAS!$K$3:$K$1048576,INVENTARIO!G493,VENTAS!$H$3:$H$1048576)</f>
        <v>0</v>
      </c>
      <c r="M493" s="44">
        <f t="shared" si="62"/>
        <v>0</v>
      </c>
      <c r="N493" s="43">
        <f t="shared" si="64"/>
        <v>0</v>
      </c>
      <c r="O493" s="45" t="str">
        <f t="shared" si="65"/>
        <v/>
      </c>
    </row>
    <row r="494" spans="4:23">
      <c r="D494" s="46"/>
      <c r="E494" s="42"/>
      <c r="F494" s="42" t="str">
        <f t="shared" si="60"/>
        <v/>
      </c>
      <c r="G494" s="37"/>
      <c r="H494" s="12" t="str">
        <f t="shared" si="61"/>
        <v/>
      </c>
      <c r="I494" s="12"/>
      <c r="J494" s="37">
        <f>SUMIF(VENTAS!$K$3:$K$1048576,INVENTARIO!G494,VENTAS!$L$3:$L$1048576)</f>
        <v>0</v>
      </c>
      <c r="K494" s="43">
        <f t="shared" si="63"/>
        <v>0</v>
      </c>
      <c r="L494" s="39">
        <f>SUMIF(VENTAS!$K$3:$K$1048576,INVENTARIO!G494,VENTAS!$H$3:$H$1048576)</f>
        <v>0</v>
      </c>
      <c r="M494" s="44">
        <f t="shared" si="62"/>
        <v>0</v>
      </c>
      <c r="N494" s="43">
        <f t="shared" si="64"/>
        <v>0</v>
      </c>
      <c r="O494" s="45" t="str">
        <f t="shared" si="65"/>
        <v/>
      </c>
    </row>
    <row r="495" spans="4:23">
      <c r="D495" s="46"/>
      <c r="E495" s="42"/>
      <c r="F495" s="42" t="str">
        <f t="shared" si="60"/>
        <v/>
      </c>
      <c r="G495" s="37"/>
      <c r="H495" s="12" t="str">
        <f t="shared" si="61"/>
        <v/>
      </c>
      <c r="I495" s="12"/>
      <c r="J495" s="37">
        <f>SUMIF(VENTAS!$K$3:$K$1048576,INVENTARIO!G495,VENTAS!$L$3:$L$1048576)</f>
        <v>0</v>
      </c>
      <c r="K495" s="43">
        <f t="shared" si="63"/>
        <v>0</v>
      </c>
      <c r="L495" s="39">
        <f>SUMIF(VENTAS!$K$3:$K$1048576,INVENTARIO!G495,VENTAS!$H$3:$H$1048576)</f>
        <v>0</v>
      </c>
      <c r="M495" s="44">
        <f t="shared" si="62"/>
        <v>0</v>
      </c>
      <c r="N495" s="43">
        <f t="shared" si="64"/>
        <v>0</v>
      </c>
      <c r="O495" s="45" t="str">
        <f t="shared" si="65"/>
        <v/>
      </c>
    </row>
    <row r="496" spans="4:23">
      <c r="D496" s="46"/>
      <c r="E496" s="42"/>
      <c r="F496" s="42" t="str">
        <f t="shared" si="60"/>
        <v/>
      </c>
      <c r="G496" s="37"/>
      <c r="H496" s="12" t="str">
        <f t="shared" si="61"/>
        <v/>
      </c>
      <c r="I496" s="12"/>
      <c r="J496" s="37">
        <f>SUMIF(VENTAS!$K$3:$K$1048576,INVENTARIO!G496,VENTAS!$L$3:$L$1048576)</f>
        <v>0</v>
      </c>
      <c r="K496" s="43">
        <f t="shared" si="63"/>
        <v>0</v>
      </c>
      <c r="L496" s="39">
        <f>SUMIF(VENTAS!$K$3:$K$1048576,INVENTARIO!G496,VENTAS!$H$3:$H$1048576)</f>
        <v>0</v>
      </c>
      <c r="M496" s="44">
        <f t="shared" si="62"/>
        <v>0</v>
      </c>
      <c r="N496" s="43">
        <f t="shared" si="64"/>
        <v>0</v>
      </c>
      <c r="O496" s="45" t="str">
        <f t="shared" si="65"/>
        <v/>
      </c>
    </row>
    <row r="497" spans="4:15">
      <c r="D497" s="46"/>
      <c r="E497" s="42"/>
      <c r="F497" s="42" t="str">
        <f t="shared" si="60"/>
        <v/>
      </c>
      <c r="G497" s="37"/>
      <c r="H497" s="12" t="str">
        <f t="shared" si="61"/>
        <v/>
      </c>
      <c r="I497" s="12"/>
      <c r="J497" s="37">
        <f>SUMIF(VENTAS!$K$3:$K$1048576,INVENTARIO!G497,VENTAS!$L$3:$L$1048576)</f>
        <v>0</v>
      </c>
      <c r="K497" s="43">
        <f t="shared" si="63"/>
        <v>0</v>
      </c>
      <c r="L497" s="39">
        <f>SUMIF(VENTAS!$K$3:$K$1048576,INVENTARIO!G497,VENTAS!$H$3:$H$1048576)</f>
        <v>0</v>
      </c>
      <c r="M497" s="44">
        <f t="shared" si="62"/>
        <v>0</v>
      </c>
      <c r="N497" s="43">
        <f t="shared" si="64"/>
        <v>0</v>
      </c>
      <c r="O497" s="45" t="str">
        <f t="shared" si="65"/>
        <v/>
      </c>
    </row>
    <row r="498" spans="4:15">
      <c r="D498" s="46"/>
      <c r="E498" s="42"/>
      <c r="F498" s="42" t="str">
        <f t="shared" si="60"/>
        <v/>
      </c>
      <c r="G498" s="37"/>
      <c r="H498" s="12" t="str">
        <f t="shared" si="61"/>
        <v/>
      </c>
      <c r="I498" s="12"/>
      <c r="J498" s="37">
        <f>SUMIF(VENTAS!$K$3:$K$1048576,INVENTARIO!G498,VENTAS!$L$3:$L$1048576)</f>
        <v>0</v>
      </c>
      <c r="K498" s="43">
        <f t="shared" si="63"/>
        <v>0</v>
      </c>
      <c r="L498" s="39">
        <f>SUMIF(VENTAS!$K$3:$K$1048576,INVENTARIO!G498,VENTAS!$H$3:$H$1048576)</f>
        <v>0</v>
      </c>
      <c r="M498" s="44">
        <f t="shared" si="62"/>
        <v>0</v>
      </c>
      <c r="N498" s="43">
        <f t="shared" si="64"/>
        <v>0</v>
      </c>
      <c r="O498" s="45" t="str">
        <f t="shared" si="65"/>
        <v/>
      </c>
    </row>
    <row r="499" spans="4:15">
      <c r="D499" s="46"/>
      <c r="E499" s="42"/>
      <c r="F499" s="42" t="str">
        <f t="shared" si="60"/>
        <v/>
      </c>
      <c r="G499" s="37"/>
      <c r="H499" s="12" t="str">
        <f t="shared" si="61"/>
        <v/>
      </c>
      <c r="I499" s="12"/>
      <c r="J499" s="37">
        <f>SUMIF(VENTAS!$K$3:$K$1048576,INVENTARIO!G499,VENTAS!$L$3:$L$1048576)</f>
        <v>0</v>
      </c>
      <c r="K499" s="43">
        <f t="shared" si="63"/>
        <v>0</v>
      </c>
      <c r="L499" s="39">
        <f>SUMIF(VENTAS!$K$3:$K$1048576,INVENTARIO!G499,VENTAS!$H$3:$H$1048576)</f>
        <v>0</v>
      </c>
      <c r="M499" s="44">
        <f t="shared" si="62"/>
        <v>0</v>
      </c>
      <c r="N499" s="43">
        <f t="shared" si="64"/>
        <v>0</v>
      </c>
      <c r="O499" s="45" t="str">
        <f t="shared" si="65"/>
        <v/>
      </c>
    </row>
    <row r="500" spans="4:15">
      <c r="D500" s="46"/>
      <c r="E500" s="42"/>
      <c r="F500" s="42" t="str">
        <f t="shared" si="60"/>
        <v/>
      </c>
      <c r="G500" s="37"/>
      <c r="H500" s="12" t="str">
        <f t="shared" si="61"/>
        <v/>
      </c>
      <c r="I500" s="12"/>
      <c r="J500" s="37">
        <f>SUMIF(VENTAS!$K$3:$K$1048576,INVENTARIO!G500,VENTAS!$L$3:$L$1048576)</f>
        <v>0</v>
      </c>
      <c r="K500" s="43">
        <f t="shared" si="63"/>
        <v>0</v>
      </c>
      <c r="L500" s="39">
        <f>SUMIF(VENTAS!$K$3:$K$1048576,INVENTARIO!G500,VENTAS!$H$3:$H$1048576)</f>
        <v>0</v>
      </c>
      <c r="M500" s="44">
        <f t="shared" si="62"/>
        <v>0</v>
      </c>
      <c r="N500" s="43">
        <f t="shared" si="64"/>
        <v>0</v>
      </c>
      <c r="O500" s="45" t="str">
        <f t="shared" si="65"/>
        <v/>
      </c>
    </row>
    <row r="501" spans="4:15">
      <c r="D501" s="46"/>
      <c r="E501" s="42"/>
      <c r="F501" s="42" t="str">
        <f t="shared" si="60"/>
        <v/>
      </c>
      <c r="G501" s="37"/>
      <c r="H501" s="12" t="str">
        <f t="shared" si="61"/>
        <v/>
      </c>
      <c r="I501" s="12"/>
      <c r="J501" s="37">
        <f>SUMIF(VENTAS!$K$3:$K$1048576,INVENTARIO!G501,VENTAS!$L$3:$L$1048576)</f>
        <v>0</v>
      </c>
      <c r="K501" s="43">
        <f t="shared" si="63"/>
        <v>0</v>
      </c>
      <c r="L501" s="39">
        <f>SUMIF(VENTAS!$K$3:$K$1048576,INVENTARIO!G501,VENTAS!$H$3:$H$1048576)</f>
        <v>0</v>
      </c>
      <c r="M501" s="44">
        <f t="shared" si="62"/>
        <v>0</v>
      </c>
      <c r="N501" s="43">
        <f t="shared" si="64"/>
        <v>0</v>
      </c>
      <c r="O501" s="45" t="str">
        <f t="shared" si="65"/>
        <v/>
      </c>
    </row>
    <row r="502" spans="4:15">
      <c r="D502" s="46"/>
      <c r="E502" s="42"/>
      <c r="F502" s="42" t="str">
        <f t="shared" si="60"/>
        <v/>
      </c>
      <c r="G502" s="37"/>
      <c r="H502" s="12" t="str">
        <f t="shared" si="61"/>
        <v/>
      </c>
      <c r="I502" s="12"/>
      <c r="J502" s="37">
        <f>SUMIF(VENTAS!$K$3:$K$1048576,INVENTARIO!G502,VENTAS!$L$3:$L$1048576)</f>
        <v>0</v>
      </c>
      <c r="K502" s="43">
        <f t="shared" si="63"/>
        <v>0</v>
      </c>
      <c r="L502" s="39">
        <f>SUMIF(VENTAS!$K$3:$K$1048576,INVENTARIO!G502,VENTAS!$H$3:$H$1048576)</f>
        <v>0</v>
      </c>
      <c r="M502" s="44">
        <f t="shared" si="62"/>
        <v>0</v>
      </c>
      <c r="N502" s="43">
        <f t="shared" si="64"/>
        <v>0</v>
      </c>
      <c r="O502" s="45" t="str">
        <f t="shared" si="65"/>
        <v/>
      </c>
    </row>
    <row r="503" spans="4:15">
      <c r="D503" s="46"/>
      <c r="E503" s="42"/>
      <c r="F503" s="42" t="str">
        <f t="shared" si="60"/>
        <v/>
      </c>
      <c r="G503" s="37"/>
      <c r="H503" s="12" t="str">
        <f t="shared" si="61"/>
        <v/>
      </c>
      <c r="I503" s="12"/>
      <c r="J503" s="37">
        <f>SUMIF(VENTAS!$K$3:$K$1048576,INVENTARIO!G503,VENTAS!$L$3:$L$1048576)</f>
        <v>0</v>
      </c>
      <c r="K503" s="43">
        <f t="shared" si="63"/>
        <v>0</v>
      </c>
      <c r="L503" s="39">
        <f>SUMIF(VENTAS!$K$3:$K$1048576,INVENTARIO!G503,VENTAS!$H$3:$H$1048576)</f>
        <v>0</v>
      </c>
      <c r="M503" s="44">
        <f t="shared" si="62"/>
        <v>0</v>
      </c>
      <c r="N503" s="43">
        <f t="shared" si="64"/>
        <v>0</v>
      </c>
      <c r="O503" s="45" t="str">
        <f t="shared" si="65"/>
        <v/>
      </c>
    </row>
    <row r="504" spans="4:15">
      <c r="D504" s="46"/>
      <c r="E504" s="42"/>
      <c r="F504" s="42" t="str">
        <f t="shared" si="60"/>
        <v/>
      </c>
      <c r="G504" s="37"/>
      <c r="H504" s="12" t="str">
        <f t="shared" si="61"/>
        <v/>
      </c>
      <c r="I504" s="12"/>
      <c r="J504" s="37">
        <f>SUMIF(VENTAS!$K$3:$K$1048576,INVENTARIO!G504,VENTAS!$L$3:$L$1048576)</f>
        <v>0</v>
      </c>
      <c r="K504" s="43">
        <f t="shared" si="63"/>
        <v>0</v>
      </c>
      <c r="L504" s="39">
        <f>SUMIF(VENTAS!$K$3:$K$1048576,INVENTARIO!G504,VENTAS!$H$3:$H$1048576)</f>
        <v>0</v>
      </c>
      <c r="M504" s="44">
        <f t="shared" si="62"/>
        <v>0</v>
      </c>
      <c r="N504" s="43">
        <f t="shared" si="64"/>
        <v>0</v>
      </c>
      <c r="O504" s="45" t="str">
        <f t="shared" si="65"/>
        <v/>
      </c>
    </row>
    <row r="505" spans="4:15">
      <c r="D505" s="46"/>
      <c r="E505" s="42"/>
      <c r="F505" s="42" t="str">
        <f t="shared" si="60"/>
        <v/>
      </c>
      <c r="G505" s="37"/>
      <c r="H505" s="12" t="str">
        <f t="shared" si="61"/>
        <v/>
      </c>
      <c r="I505" s="12"/>
      <c r="J505" s="37">
        <f>SUMIF(VENTAS!$K$3:$K$1048576,INVENTARIO!G505,VENTAS!$L$3:$L$1048576)</f>
        <v>0</v>
      </c>
      <c r="K505" s="43">
        <f t="shared" si="63"/>
        <v>0</v>
      </c>
      <c r="L505" s="39">
        <f>SUMIF(VENTAS!$K$3:$K$1048576,INVENTARIO!G505,VENTAS!$H$3:$H$1048576)</f>
        <v>0</v>
      </c>
      <c r="M505" s="44">
        <f t="shared" si="62"/>
        <v>0</v>
      </c>
      <c r="N505" s="43">
        <f t="shared" si="64"/>
        <v>0</v>
      </c>
      <c r="O505" s="45" t="str">
        <f t="shared" si="65"/>
        <v/>
      </c>
    </row>
    <row r="506" spans="4:15">
      <c r="D506" s="46"/>
      <c r="E506" s="42"/>
      <c r="F506" s="42" t="str">
        <f t="shared" si="60"/>
        <v/>
      </c>
      <c r="G506" s="37"/>
      <c r="H506" s="12" t="str">
        <f t="shared" si="61"/>
        <v/>
      </c>
      <c r="I506" s="12"/>
      <c r="J506" s="37">
        <f>SUMIF(VENTAS!$K$3:$K$1048576,INVENTARIO!G506,VENTAS!$L$3:$L$1048576)</f>
        <v>0</v>
      </c>
      <c r="K506" s="43">
        <f t="shared" si="63"/>
        <v>0</v>
      </c>
      <c r="L506" s="39">
        <f>SUMIF(VENTAS!$K$3:$K$1048576,INVENTARIO!G506,VENTAS!$H$3:$H$1048576)</f>
        <v>0</v>
      </c>
      <c r="M506" s="44">
        <f t="shared" si="62"/>
        <v>0</v>
      </c>
      <c r="N506" s="43">
        <f t="shared" si="64"/>
        <v>0</v>
      </c>
      <c r="O506" s="45" t="str">
        <f t="shared" si="65"/>
        <v/>
      </c>
    </row>
    <row r="507" spans="4:15">
      <c r="D507" s="46"/>
      <c r="E507" s="42"/>
      <c r="F507" s="42" t="str">
        <f t="shared" si="60"/>
        <v/>
      </c>
      <c r="G507" s="37"/>
      <c r="H507" s="12" t="str">
        <f t="shared" si="61"/>
        <v/>
      </c>
      <c r="I507" s="12"/>
      <c r="J507" s="37">
        <f>SUMIF(VENTAS!$K$3:$K$1048576,INVENTARIO!G507,VENTAS!$L$3:$L$1048576)</f>
        <v>0</v>
      </c>
      <c r="K507" s="43">
        <f t="shared" si="63"/>
        <v>0</v>
      </c>
      <c r="L507" s="39">
        <f>SUMIF(VENTAS!$K$3:$K$1048576,INVENTARIO!G507,VENTAS!$H$3:$H$1048576)</f>
        <v>0</v>
      </c>
      <c r="M507" s="44">
        <f t="shared" si="62"/>
        <v>0</v>
      </c>
      <c r="N507" s="43">
        <f t="shared" si="64"/>
        <v>0</v>
      </c>
      <c r="O507" s="45" t="str">
        <f t="shared" si="65"/>
        <v/>
      </c>
    </row>
    <row r="508" spans="4:15">
      <c r="D508" s="46"/>
      <c r="E508" s="42"/>
      <c r="F508" s="42" t="str">
        <f t="shared" si="60"/>
        <v/>
      </c>
      <c r="G508" s="37"/>
      <c r="H508" s="12" t="str">
        <f t="shared" si="61"/>
        <v/>
      </c>
      <c r="I508" s="12"/>
      <c r="J508" s="37">
        <f>SUMIF(VENTAS!$K$3:$K$1048576,INVENTARIO!G508,VENTAS!$L$3:$L$1048576)</f>
        <v>0</v>
      </c>
      <c r="K508" s="43">
        <f t="shared" si="63"/>
        <v>0</v>
      </c>
      <c r="L508" s="39">
        <f>SUMIF(VENTAS!$K$3:$K$1048576,INVENTARIO!G508,VENTAS!$H$3:$H$1048576)</f>
        <v>0</v>
      </c>
      <c r="M508" s="44">
        <f t="shared" si="62"/>
        <v>0</v>
      </c>
      <c r="N508" s="43">
        <f t="shared" si="64"/>
        <v>0</v>
      </c>
      <c r="O508" s="45" t="str">
        <f t="shared" si="65"/>
        <v/>
      </c>
    </row>
    <row r="509" spans="4:15">
      <c r="D509" s="46"/>
      <c r="E509" s="42"/>
      <c r="F509" s="42" t="str">
        <f t="shared" si="60"/>
        <v/>
      </c>
      <c r="G509" s="37"/>
      <c r="H509" s="12" t="str">
        <f t="shared" si="61"/>
        <v/>
      </c>
      <c r="I509" s="12"/>
      <c r="J509" s="37">
        <f>SUMIF(VENTAS!$K$3:$K$1048576,INVENTARIO!G509,VENTAS!$L$3:$L$1048576)</f>
        <v>0</v>
      </c>
      <c r="K509" s="43">
        <f t="shared" si="63"/>
        <v>0</v>
      </c>
      <c r="L509" s="39">
        <f>SUMIF(VENTAS!$K$3:$K$1048576,INVENTARIO!G509,VENTAS!$H$3:$H$1048576)</f>
        <v>0</v>
      </c>
      <c r="M509" s="44">
        <f t="shared" si="62"/>
        <v>0</v>
      </c>
      <c r="N509" s="43">
        <f t="shared" si="64"/>
        <v>0</v>
      </c>
      <c r="O509" s="45" t="str">
        <f t="shared" si="65"/>
        <v/>
      </c>
    </row>
    <row r="510" spans="4:15">
      <c r="D510" s="46"/>
      <c r="E510" s="42"/>
      <c r="F510" s="42" t="str">
        <f t="shared" si="60"/>
        <v/>
      </c>
      <c r="G510" s="37"/>
      <c r="H510" s="12" t="str">
        <f t="shared" si="61"/>
        <v/>
      </c>
      <c r="I510" s="12"/>
      <c r="J510" s="37">
        <f>SUMIF(VENTAS!$K$3:$K$1048576,INVENTARIO!G510,VENTAS!$L$3:$L$1048576)</f>
        <v>0</v>
      </c>
      <c r="K510" s="43">
        <f t="shared" si="63"/>
        <v>0</v>
      </c>
      <c r="L510" s="39">
        <f>SUMIF(VENTAS!$K$3:$K$1048576,INVENTARIO!G510,VENTAS!$H$3:$H$1048576)</f>
        <v>0</v>
      </c>
      <c r="M510" s="44">
        <f t="shared" si="62"/>
        <v>0</v>
      </c>
      <c r="N510" s="43">
        <f t="shared" si="64"/>
        <v>0</v>
      </c>
      <c r="O510" s="45" t="str">
        <f t="shared" si="65"/>
        <v/>
      </c>
    </row>
    <row r="511" spans="4:15">
      <c r="D511" s="46"/>
      <c r="E511" s="42"/>
      <c r="F511" s="42" t="str">
        <f t="shared" si="60"/>
        <v/>
      </c>
      <c r="G511" s="37"/>
      <c r="H511" s="12" t="str">
        <f t="shared" si="61"/>
        <v/>
      </c>
      <c r="I511" s="12"/>
      <c r="J511" s="37">
        <f>SUMIF(VENTAS!$K$3:$K$1048576,INVENTARIO!G511,VENTAS!$L$3:$L$1048576)</f>
        <v>0</v>
      </c>
      <c r="K511" s="43">
        <f t="shared" si="63"/>
        <v>0</v>
      </c>
      <c r="L511" s="39">
        <f>SUMIF(VENTAS!$K$3:$K$1048576,INVENTARIO!G511,VENTAS!$H$3:$H$1048576)</f>
        <v>0</v>
      </c>
      <c r="M511" s="44">
        <f t="shared" si="62"/>
        <v>0</v>
      </c>
      <c r="N511" s="43">
        <f t="shared" si="64"/>
        <v>0</v>
      </c>
      <c r="O511" s="45" t="str">
        <f t="shared" si="65"/>
        <v/>
      </c>
    </row>
    <row r="512" spans="4:15">
      <c r="D512" s="46"/>
      <c r="E512" s="42"/>
      <c r="F512" s="42" t="str">
        <f t="shared" si="60"/>
        <v/>
      </c>
      <c r="G512" s="37"/>
      <c r="H512" s="12" t="str">
        <f t="shared" si="61"/>
        <v/>
      </c>
      <c r="I512" s="12"/>
      <c r="J512" s="37">
        <f>SUMIF(VENTAS!$K$3:$K$1048576,INVENTARIO!G512,VENTAS!$L$3:$L$1048576)</f>
        <v>0</v>
      </c>
      <c r="K512" s="43">
        <f t="shared" si="63"/>
        <v>0</v>
      </c>
      <c r="L512" s="39">
        <f>SUMIF(VENTAS!$K$3:$K$1048576,INVENTARIO!G512,VENTAS!$H$3:$H$1048576)</f>
        <v>0</v>
      </c>
      <c r="M512" s="44">
        <f t="shared" si="62"/>
        <v>0</v>
      </c>
      <c r="N512" s="43">
        <f t="shared" si="64"/>
        <v>0</v>
      </c>
      <c r="O512" s="45" t="str">
        <f t="shared" si="65"/>
        <v/>
      </c>
    </row>
    <row r="513" spans="4:15">
      <c r="D513" s="46"/>
      <c r="E513" s="42"/>
      <c r="F513" s="42" t="str">
        <f t="shared" si="60"/>
        <v/>
      </c>
      <c r="G513" s="37"/>
      <c r="H513" s="12" t="str">
        <f t="shared" si="61"/>
        <v/>
      </c>
      <c r="I513" s="12"/>
      <c r="J513" s="37">
        <f>SUMIF(VENTAS!$K$3:$K$1048576,INVENTARIO!G513,VENTAS!$L$3:$L$1048576)</f>
        <v>0</v>
      </c>
      <c r="K513" s="43">
        <f t="shared" si="63"/>
        <v>0</v>
      </c>
      <c r="L513" s="39">
        <f>SUMIF(VENTAS!$K$3:$K$1048576,INVENTARIO!G513,VENTAS!$H$3:$H$1048576)</f>
        <v>0</v>
      </c>
      <c r="M513" s="44">
        <f t="shared" si="62"/>
        <v>0</v>
      </c>
      <c r="N513" s="43">
        <f t="shared" si="64"/>
        <v>0</v>
      </c>
      <c r="O513" s="45" t="str">
        <f t="shared" si="65"/>
        <v/>
      </c>
    </row>
    <row r="514" spans="4:15" ht="15.75" thickBot="1">
      <c r="D514" s="51"/>
      <c r="E514" s="55"/>
      <c r="F514" s="55" t="str">
        <f t="shared" si="60"/>
        <v/>
      </c>
      <c r="G514" s="14"/>
      <c r="H514" s="13" t="str">
        <f t="shared" si="61"/>
        <v/>
      </c>
      <c r="I514" s="13"/>
      <c r="J514" s="37">
        <f>SUMIF(VENTAS!$K$3:$K$1048576,INVENTARIO!G514,VENTAS!$L$3:$L$1048576)</f>
        <v>0</v>
      </c>
      <c r="K514" s="56">
        <f t="shared" si="63"/>
        <v>0</v>
      </c>
      <c r="L514" s="39">
        <f>SUMIF(VENTAS!$K$3:$K$1048576,INVENTARIO!G514,VENTAS!$H$3:$H$1048576)</f>
        <v>0</v>
      </c>
      <c r="M514" s="57">
        <f t="shared" si="62"/>
        <v>0</v>
      </c>
      <c r="N514" s="56">
        <f t="shared" si="64"/>
        <v>0</v>
      </c>
      <c r="O514" s="58" t="str">
        <f t="shared" si="65"/>
        <v/>
      </c>
    </row>
  </sheetData>
  <sortState xmlns:xlrd2="http://schemas.microsoft.com/office/spreadsheetml/2017/richdata2" ref="T3:X491">
    <sortCondition ref="X3:X491"/>
  </sortState>
  <conditionalFormatting sqref="K3:K514">
    <cfRule type="cellIs" dxfId="16" priority="4" operator="between">
      <formula>3</formula>
      <formula>9999999</formula>
    </cfRule>
    <cfRule type="cellIs" dxfId="15" priority="5" operator="between">
      <formula>1</formula>
      <formula>2</formula>
    </cfRule>
    <cfRule type="cellIs" dxfId="14" priority="6" operator="equal">
      <formula>0</formula>
    </cfRule>
  </conditionalFormatting>
  <conditionalFormatting sqref="T54:T103">
    <cfRule type="duplicateValues" dxfId="13" priority="17"/>
  </conditionalFormatting>
  <conditionalFormatting sqref="T102:T159">
    <cfRule type="duplicateValues" dxfId="12" priority="15"/>
    <cfRule type="duplicateValues" dxfId="11" priority="16"/>
  </conditionalFormatting>
  <conditionalFormatting sqref="T158:T168">
    <cfRule type="duplicateValues" dxfId="10" priority="14"/>
  </conditionalFormatting>
  <conditionalFormatting sqref="T167:T288">
    <cfRule type="duplicateValues" dxfId="9" priority="13"/>
  </conditionalFormatting>
  <conditionalFormatting sqref="T410:T457">
    <cfRule type="duplicateValues" dxfId="8" priority="11"/>
  </conditionalFormatting>
  <conditionalFormatting sqref="T458:T487">
    <cfRule type="duplicateValues" dxfId="7" priority="10"/>
  </conditionalFormatting>
  <conditionalFormatting sqref="T488:T491">
    <cfRule type="duplicateValues" dxfId="6" priority="9"/>
  </conditionalFormatting>
  <conditionalFormatting sqref="S324 S3:S322">
    <cfRule type="duplicateValues" dxfId="5" priority="39"/>
  </conditionalFormatting>
  <conditionalFormatting sqref="T324:T491 T3:T322">
    <cfRule type="duplicateValues" dxfId="4" priority="45"/>
  </conditionalFormatting>
  <conditionalFormatting sqref="N3:N514">
    <cfRule type="cellIs" dxfId="3" priority="3" operator="lessThanOrEqual">
      <formula>0</formula>
    </cfRule>
  </conditionalFormatting>
  <conditionalFormatting sqref="T324:T409 T287:T322">
    <cfRule type="duplicateValues" dxfId="2" priority="46"/>
  </conditionalFormatting>
  <conditionalFormatting sqref="T3:T55">
    <cfRule type="duplicateValues" dxfId="1" priority="52"/>
    <cfRule type="duplicateValues" dxfId="0" priority="53"/>
  </conditionalFormatting>
  <pageMargins left="0.7" right="0.7" top="0.75" bottom="0.75" header="0.3" footer="0.3"/>
  <pageSetup orientation="portrait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Intro</vt:lpstr>
      <vt:lpstr>REGISTRO</vt:lpstr>
      <vt:lpstr>VENTAS</vt:lpstr>
      <vt:lpstr>INVENTARIO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Gomez Acuña</dc:creator>
  <cp:lastModifiedBy>santiago salazar ceballos</cp:lastModifiedBy>
  <dcterms:created xsi:type="dcterms:W3CDTF">2022-10-16T18:43:00Z</dcterms:created>
  <dcterms:modified xsi:type="dcterms:W3CDTF">2023-12-24T19:42:07Z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2C6C9739BDC64106AD36950EDA0A5F9B</vt:lpwstr>
  </property>
  <property fmtid="{D5CDD505-2E9C-101B-9397-08002B2CF9AE}" pid="3" name="KSOProductBuildVer">
    <vt:lpwstr>2058-11.2.0.11537</vt:lpwstr>
  </property>
</Properties>
</file>